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35" windowWidth="14145" windowHeight="8490" activeTab="4"/>
  </bookViews>
  <sheets>
    <sheet name="표지" sheetId="14" r:id="rId1"/>
    <sheet name="예산안 총칙" sheetId="26" r:id="rId2"/>
    <sheet name="세입세출총괄" sheetId="27" r:id="rId3"/>
    <sheet name="세입예산서" sheetId="5" r:id="rId4"/>
    <sheet name="세출예산서 " sheetId="23" r:id="rId5"/>
    <sheet name="마켓계획서" sheetId="28" r:id="rId6"/>
    <sheet name="이동마켓계획서" sheetId="29" r:id="rId7"/>
  </sheets>
  <definedNames>
    <definedName name="_xlnm.Print_Area" localSheetId="4">'세출예산서 '!$A$2:$M$147</definedName>
    <definedName name="_xlnm.Print_Area" localSheetId="1">'예산안 총칙'!$A$2:$H$33</definedName>
    <definedName name="_xlnm.Print_Titles" localSheetId="3">세입예산서!$2:$3</definedName>
    <definedName name="_xlnm.Print_Titles" localSheetId="4">'세출예산서 '!$3:$4</definedName>
  </definedNames>
  <calcPr calcId="124519"/>
</workbook>
</file>

<file path=xl/calcChain.xml><?xml version="1.0" encoding="utf-8"?>
<calcChain xmlns="http://schemas.openxmlformats.org/spreadsheetml/2006/main">
  <c r="D142" i="23"/>
  <c r="I142" l="1"/>
  <c r="M90"/>
  <c r="H105"/>
  <c r="M63"/>
  <c r="H63" s="1"/>
  <c r="D7" l="1"/>
  <c r="M8"/>
  <c r="M49" l="1"/>
  <c r="E142"/>
  <c r="H49" l="1"/>
  <c r="M15"/>
  <c r="M21" i="27"/>
  <c r="G144" i="23"/>
  <c r="M142"/>
  <c r="M141" s="1"/>
  <c r="F142" l="1"/>
  <c r="M77"/>
  <c r="M55" i="27" l="1"/>
  <c r="M28"/>
  <c r="M30"/>
  <c r="M47"/>
  <c r="M46"/>
  <c r="M42"/>
  <c r="M51"/>
  <c r="N51" s="1"/>
  <c r="M54"/>
  <c r="N54" s="1"/>
  <c r="G19" i="26" l="1"/>
  <c r="G20"/>
  <c r="G21"/>
  <c r="D23"/>
  <c r="M52" i="27"/>
  <c r="M53"/>
  <c r="M19"/>
  <c r="M18"/>
  <c r="M16"/>
  <c r="N16" s="1"/>
  <c r="G39" i="23"/>
  <c r="K44" i="27"/>
  <c r="K40"/>
  <c r="E12" i="26"/>
  <c r="D12"/>
  <c r="F20" i="27"/>
  <c r="G20" s="1"/>
  <c r="D18"/>
  <c r="E19"/>
  <c r="E18" s="1"/>
  <c r="D19"/>
  <c r="D36" i="23"/>
  <c r="F18" i="27" l="1"/>
  <c r="G18" s="1"/>
  <c r="F19"/>
  <c r="G19" s="1"/>
  <c r="F14" i="5"/>
  <c r="E13"/>
  <c r="E12" s="1"/>
  <c r="D13"/>
  <c r="D12" s="1"/>
  <c r="F13" l="1"/>
  <c r="M131" i="23"/>
  <c r="M10" l="1"/>
  <c r="D104"/>
  <c r="E95"/>
  <c r="D99"/>
  <c r="F18" i="26" l="1"/>
  <c r="M23" i="27"/>
  <c r="M22"/>
  <c r="M43"/>
  <c r="M17"/>
  <c r="K20"/>
  <c r="L20"/>
  <c r="M56"/>
  <c r="M45"/>
  <c r="L44"/>
  <c r="M44" s="1"/>
  <c r="N44" s="1"/>
  <c r="L40"/>
  <c r="M40" s="1"/>
  <c r="M20" l="1"/>
  <c r="M45" i="23"/>
  <c r="F37"/>
  <c r="G37" s="1"/>
  <c r="M30"/>
  <c r="M36"/>
  <c r="H45" l="1"/>
  <c r="M112"/>
  <c r="F45" l="1"/>
  <c r="I22"/>
  <c r="H99"/>
  <c r="H104"/>
  <c r="I36"/>
  <c r="F38"/>
  <c r="G38" s="1"/>
  <c r="M119"/>
  <c r="I124"/>
  <c r="I95"/>
  <c r="H95"/>
  <c r="I99"/>
  <c r="I67"/>
  <c r="I7"/>
  <c r="F97"/>
  <c r="G97" s="1"/>
  <c r="F119" l="1"/>
  <c r="G119" s="1"/>
  <c r="I119"/>
  <c r="I104" s="1"/>
  <c r="I103" s="1"/>
  <c r="H94"/>
  <c r="I94"/>
  <c r="M110" l="1"/>
  <c r="H36"/>
  <c r="M99"/>
  <c r="F101"/>
  <c r="G101" s="1"/>
  <c r="M127"/>
  <c r="F36" l="1"/>
  <c r="G36" s="1"/>
  <c r="E36" s="1"/>
  <c r="M116"/>
  <c r="M106"/>
  <c r="M86"/>
  <c r="M95"/>
  <c r="M54"/>
  <c r="H54" s="1"/>
  <c r="D67"/>
  <c r="D22"/>
  <c r="D41"/>
  <c r="D96"/>
  <c r="D95" s="1"/>
  <c r="D124"/>
  <c r="D145"/>
  <c r="M65" i="27"/>
  <c r="N65" s="1"/>
  <c r="L64"/>
  <c r="K64"/>
  <c r="L66"/>
  <c r="K66"/>
  <c r="M62"/>
  <c r="M59"/>
  <c r="M60"/>
  <c r="N60" s="1"/>
  <c r="M61"/>
  <c r="N61" s="1"/>
  <c r="M58"/>
  <c r="L57"/>
  <c r="K57"/>
  <c r="N53"/>
  <c r="M50"/>
  <c r="N50" s="1"/>
  <c r="L49"/>
  <c r="K49"/>
  <c r="N43"/>
  <c r="L63" l="1"/>
  <c r="D6" i="23"/>
  <c r="M64" i="27"/>
  <c r="N64" s="1"/>
  <c r="M57"/>
  <c r="N57" s="1"/>
  <c r="L48"/>
  <c r="N40"/>
  <c r="M104" i="23"/>
  <c r="F116"/>
  <c r="D94"/>
  <c r="D141"/>
  <c r="D103"/>
  <c r="D40"/>
  <c r="L39" i="27"/>
  <c r="K39"/>
  <c r="K63"/>
  <c r="K48"/>
  <c r="M49"/>
  <c r="N49" s="1"/>
  <c r="M63" l="1"/>
  <c r="N63" s="1"/>
  <c r="D5" i="23"/>
  <c r="M48" i="27"/>
  <c r="N48" s="1"/>
  <c r="M39"/>
  <c r="N39" s="1"/>
  <c r="N47"/>
  <c r="M33"/>
  <c r="N33" s="1"/>
  <c r="L32"/>
  <c r="K32"/>
  <c r="M32" l="1"/>
  <c r="N32" s="1"/>
  <c r="N30"/>
  <c r="M29"/>
  <c r="N29" s="1"/>
  <c r="N28"/>
  <c r="M27"/>
  <c r="N27" s="1"/>
  <c r="M26"/>
  <c r="N26" s="1"/>
  <c r="M25"/>
  <c r="N25" s="1"/>
  <c r="L24"/>
  <c r="K24"/>
  <c r="N18"/>
  <c r="N19"/>
  <c r="L15"/>
  <c r="K15"/>
  <c r="M67"/>
  <c r="M66"/>
  <c r="K10"/>
  <c r="F17"/>
  <c r="K9" l="1"/>
  <c r="K8" s="1"/>
  <c r="M15"/>
  <c r="N15" s="1"/>
  <c r="M24"/>
  <c r="N24" s="1"/>
  <c r="F16"/>
  <c r="G16" s="1"/>
  <c r="D15"/>
  <c r="D14" s="1"/>
  <c r="E15"/>
  <c r="F12"/>
  <c r="G12" s="1"/>
  <c r="F13"/>
  <c r="G13" s="1"/>
  <c r="E11"/>
  <c r="D11"/>
  <c r="D10" s="1"/>
  <c r="M38"/>
  <c r="M37"/>
  <c r="N37" s="1"/>
  <c r="M36"/>
  <c r="N36" s="1"/>
  <c r="M35"/>
  <c r="N35" s="1"/>
  <c r="M14"/>
  <c r="N14" s="1"/>
  <c r="M13"/>
  <c r="N13" s="1"/>
  <c r="M12"/>
  <c r="N12" s="1"/>
  <c r="M11"/>
  <c r="N11" s="1"/>
  <c r="L10"/>
  <c r="L9" s="1"/>
  <c r="D8" l="1"/>
  <c r="M10"/>
  <c r="N10" s="1"/>
  <c r="F15"/>
  <c r="G15" s="1"/>
  <c r="E14"/>
  <c r="F14" s="1"/>
  <c r="G14" s="1"/>
  <c r="M34"/>
  <c r="N34" s="1"/>
  <c r="F11"/>
  <c r="G11" s="1"/>
  <c r="E10"/>
  <c r="E8" l="1"/>
  <c r="F8" s="1"/>
  <c r="G8" s="1"/>
  <c r="M9"/>
  <c r="N9" s="1"/>
  <c r="L8"/>
  <c r="F10"/>
  <c r="G10" s="1"/>
  <c r="M8" l="1"/>
  <c r="N8" s="1"/>
  <c r="D10" i="5"/>
  <c r="D6"/>
  <c r="D5" s="1"/>
  <c r="F8" l="1"/>
  <c r="E10" l="1"/>
  <c r="E9" s="1"/>
  <c r="D9"/>
  <c r="D4" s="1"/>
  <c r="F10" l="1"/>
  <c r="G146" i="23"/>
  <c r="G145" s="1"/>
  <c r="G143"/>
  <c r="F145"/>
  <c r="M125"/>
  <c r="M136"/>
  <c r="F136" s="1"/>
  <c r="G136" s="1"/>
  <c r="G139"/>
  <c r="F127"/>
  <c r="G121"/>
  <c r="G116"/>
  <c r="F110"/>
  <c r="F125" l="1"/>
  <c r="G125" s="1"/>
  <c r="G127"/>
  <c r="F105"/>
  <c r="G142"/>
  <c r="G110"/>
  <c r="F98"/>
  <c r="G98" s="1"/>
  <c r="F102"/>
  <c r="G68"/>
  <c r="M71"/>
  <c r="G105" l="1"/>
  <c r="H90"/>
  <c r="F90"/>
  <c r="G90" s="1"/>
  <c r="G102"/>
  <c r="G99" s="1"/>
  <c r="M68"/>
  <c r="M42" l="1"/>
  <c r="M41" l="1"/>
  <c r="F42"/>
  <c r="H42"/>
  <c r="M59"/>
  <c r="H59" s="1"/>
  <c r="G25"/>
  <c r="M13"/>
  <c r="F10"/>
  <c r="F59" l="1"/>
  <c r="G59" s="1"/>
  <c r="G13"/>
  <c r="G10"/>
  <c r="F63"/>
  <c r="G63" s="1"/>
  <c r="M146"/>
  <c r="I141"/>
  <c r="E6" i="5"/>
  <c r="E5" l="1"/>
  <c r="E4" s="1"/>
  <c r="F6"/>
  <c r="H146" i="23"/>
  <c r="E146"/>
  <c r="E145" s="1"/>
  <c r="E143"/>
  <c r="E136"/>
  <c r="M124"/>
  <c r="E131"/>
  <c r="E127"/>
  <c r="E116"/>
  <c r="F112"/>
  <c r="E112"/>
  <c r="E102"/>
  <c r="F94" s="1"/>
  <c r="E100"/>
  <c r="F71"/>
  <c r="F86"/>
  <c r="G86" s="1"/>
  <c r="E86"/>
  <c r="M82"/>
  <c r="H82" s="1"/>
  <c r="E82"/>
  <c r="E77"/>
  <c r="E71"/>
  <c r="E68"/>
  <c r="L45"/>
  <c r="E45"/>
  <c r="F100" l="1"/>
  <c r="F99" s="1"/>
  <c r="E99"/>
  <c r="E94" s="1"/>
  <c r="G71"/>
  <c r="F82"/>
  <c r="G82" s="1"/>
  <c r="M103"/>
  <c r="E106"/>
  <c r="F106"/>
  <c r="F131"/>
  <c r="G112"/>
  <c r="F95"/>
  <c r="G95" s="1"/>
  <c r="F77"/>
  <c r="G77" s="1"/>
  <c r="M67"/>
  <c r="H77"/>
  <c r="H71"/>
  <c r="H145"/>
  <c r="H86"/>
  <c r="E124"/>
  <c r="E96"/>
  <c r="E98"/>
  <c r="E105"/>
  <c r="E67"/>
  <c r="H124" l="1"/>
  <c r="E104"/>
  <c r="E103" s="1"/>
  <c r="H67"/>
  <c r="F67"/>
  <c r="G67" s="1"/>
  <c r="G106"/>
  <c r="F104"/>
  <c r="G104" s="1"/>
  <c r="G131"/>
  <c r="F124"/>
  <c r="G124" s="1"/>
  <c r="F141"/>
  <c r="G94"/>
  <c r="H141"/>
  <c r="H103" l="1"/>
  <c r="G141"/>
  <c r="F103"/>
  <c r="G103" l="1"/>
  <c r="F22" i="26" l="1"/>
  <c r="F21" l="1"/>
  <c r="F10"/>
  <c r="G10"/>
  <c r="F11"/>
  <c r="G11"/>
  <c r="E23"/>
  <c r="G23" s="1"/>
  <c r="F12" l="1"/>
  <c r="G12"/>
  <c r="H15" i="23" l="1"/>
  <c r="G15" s="1"/>
  <c r="F7" i="5"/>
  <c r="M29" i="23" l="1"/>
  <c r="M27"/>
  <c r="H25"/>
  <c r="M23"/>
  <c r="E22"/>
  <c r="F27" l="1"/>
  <c r="G27" s="1"/>
  <c r="H27"/>
  <c r="F23"/>
  <c r="G23" s="1"/>
  <c r="H23"/>
  <c r="F29"/>
  <c r="G29" s="1"/>
  <c r="H29"/>
  <c r="M22"/>
  <c r="H22" l="1"/>
  <c r="F22"/>
  <c r="E49"/>
  <c r="G22" l="1"/>
  <c r="F49"/>
  <c r="G49" l="1"/>
  <c r="F20" i="26"/>
  <c r="F19"/>
  <c r="G17"/>
  <c r="F17"/>
  <c r="F23" l="1"/>
  <c r="F11" i="5" l="1"/>
  <c r="I41" i="23"/>
  <c r="I6" s="1"/>
  <c r="I5" s="1"/>
  <c r="E13"/>
  <c r="I40" l="1"/>
  <c r="F54"/>
  <c r="F41" s="1"/>
  <c r="F40" s="1"/>
  <c r="F5" i="5"/>
  <c r="F4" s="1"/>
  <c r="H8" i="23"/>
  <c r="F8" s="1"/>
  <c r="F7" s="1"/>
  <c r="E10"/>
  <c r="F12" i="5"/>
  <c r="F9"/>
  <c r="E54" i="23"/>
  <c r="E59"/>
  <c r="H13"/>
  <c r="F6" l="1"/>
  <c r="F5" s="1"/>
  <c r="G8"/>
  <c r="G7"/>
  <c r="G54"/>
  <c r="H10"/>
  <c r="H7" s="1"/>
  <c r="M7"/>
  <c r="E15"/>
  <c r="M40"/>
  <c r="E42"/>
  <c r="E41" s="1"/>
  <c r="E8"/>
  <c r="E40" l="1"/>
  <c r="E7"/>
  <c r="E6" s="1"/>
  <c r="E5" s="1"/>
  <c r="G42" l="1"/>
  <c r="H41"/>
  <c r="G45"/>
  <c r="G41" l="1"/>
  <c r="G40" l="1"/>
  <c r="H40"/>
  <c r="H6" s="1"/>
  <c r="H5" s="1"/>
  <c r="G6" l="1"/>
  <c r="G5" s="1"/>
</calcChain>
</file>

<file path=xl/sharedStrings.xml><?xml version="1.0" encoding="utf-8"?>
<sst xmlns="http://schemas.openxmlformats.org/spreadsheetml/2006/main" count="651" uniqueCount="386">
  <si>
    <t>보조금수입</t>
    <phoneticPr fontId="3" type="noConversion"/>
  </si>
  <si>
    <t>전입금</t>
    <phoneticPr fontId="3" type="noConversion"/>
  </si>
  <si>
    <t>사무비</t>
    <phoneticPr fontId="3" type="noConversion"/>
  </si>
  <si>
    <t>예비비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</si>
  <si>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</si>
  <si>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</si>
  <si>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</si>
  <si>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</si>
  <si>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</si>
  <si>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</si>
  <si>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</si>
  <si>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</si>
  <si>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</si>
  <si>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</si>
  <si>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</si>
  <si>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</si>
  <si>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</si>
  <si>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</si>
  <si>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</si>
  <si>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지역사회조직사업비</t>
    <phoneticPr fontId="3" type="noConversion"/>
  </si>
  <si>
    <t>세부산출내역</t>
    <phoneticPr fontId="3" type="noConversion"/>
  </si>
  <si>
    <t>=</t>
    <phoneticPr fontId="3" type="noConversion"/>
  </si>
  <si>
    <t>Ｏ차량보험료</t>
    <phoneticPr fontId="3" type="noConversion"/>
  </si>
  <si>
    <t>Ｏ환경개선부담금</t>
    <phoneticPr fontId="3" type="noConversion"/>
  </si>
  <si>
    <t>Ｏ차량자동차세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</si>
  <si>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</si>
  <si>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</si>
  <si>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</si>
  <si>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</si>
  <si>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</si>
  <si>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</si>
  <si>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</si>
  <si>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</si>
  <si>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급여</t>
  </si>
  <si>
    <t>직원역량강화사업</t>
    <phoneticPr fontId="3" type="noConversion"/>
  </si>
  <si>
    <t>Ｏ운영위원회</t>
    <phoneticPr fontId="3" type="noConversion"/>
  </si>
  <si>
    <t>2. 세입예산 각목명세서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</si>
  <si>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</si>
  <si>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</si>
  <si>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</si>
  <si>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</si>
  <si>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기타운영비</t>
    <phoneticPr fontId="3" type="noConversion"/>
  </si>
  <si>
    <t>사업비</t>
    <phoneticPr fontId="3" type="noConversion"/>
  </si>
  <si>
    <t>보조금수입 계</t>
    <phoneticPr fontId="3" type="noConversion"/>
  </si>
  <si>
    <t>비율</t>
    <phoneticPr fontId="3" type="noConversion"/>
  </si>
  <si>
    <t>3. 세출예산각목명세서</t>
    <phoneticPr fontId="3" type="noConversion"/>
  </si>
  <si>
    <t>소요재원구성</t>
    <phoneticPr fontId="3" type="noConversion"/>
  </si>
  <si>
    <t>시비</t>
    <phoneticPr fontId="3" type="noConversion"/>
  </si>
  <si>
    <t>.</t>
    <phoneticPr fontId="3" type="noConversion"/>
  </si>
  <si>
    <t xml:space="preserve">5. 국가 또는 지방자치단체로부터 교부된 보조금 및 지정후원금, 법인전입금 등은 추가경정 예산의 성립이전이라도 보조 및 후원목적에 </t>
    <phoneticPr fontId="3" type="noConversion"/>
  </si>
  <si>
    <t xml:space="preserve">    적절한 경우 먼저 사용할 수 있으며, 이는 차기 추가경정예산에 반영하여야 한다.</t>
    <phoneticPr fontId="3" type="noConversion"/>
  </si>
  <si>
    <t>( 단위 : 원 )</t>
    <phoneticPr fontId="3" type="noConversion"/>
  </si>
  <si>
    <t>1)세입부</t>
    <phoneticPr fontId="3" type="noConversion"/>
  </si>
  <si>
    <t xml:space="preserve">   2)세출부</t>
    <phoneticPr fontId="3" type="noConversion"/>
  </si>
  <si>
    <t xml:space="preserve">   1) 세출예산은 세입예산 범위 내에서 편성한다.</t>
    <phoneticPr fontId="3" type="noConversion"/>
  </si>
  <si>
    <t xml:space="preserve"> </t>
    <phoneticPr fontId="3" type="noConversion"/>
  </si>
  <si>
    <t>Ｏ급여</t>
    <phoneticPr fontId="3" type="noConversion"/>
  </si>
  <si>
    <t>=</t>
    <phoneticPr fontId="3" type="noConversion"/>
  </si>
  <si>
    <t>제수당</t>
  </si>
  <si>
    <t>Ｏ명절휴가비</t>
    <phoneticPr fontId="3" type="noConversion"/>
  </si>
  <si>
    <t>퇴직금및퇴직적립금</t>
  </si>
  <si>
    <t>Ｏ퇴직적립금</t>
    <phoneticPr fontId="3" type="noConversion"/>
  </si>
  <si>
    <t>사회보험부담비용</t>
  </si>
  <si>
    <t>이월금</t>
    <phoneticPr fontId="3" type="noConversion"/>
  </si>
  <si>
    <t xml:space="preserve"> 증▲감</t>
  </si>
  <si>
    <t xml:space="preserve">   3) 예산 과목은 관, 항, 목으로 구분하여 편성한다.</t>
    <phoneticPr fontId="3" type="noConversion"/>
  </si>
  <si>
    <t>=</t>
  </si>
  <si>
    <t>마켓 인건비</t>
    <phoneticPr fontId="3" type="noConversion"/>
  </si>
  <si>
    <t>G-푸드드림사업(이동) 인건비</t>
    <phoneticPr fontId="3" type="noConversion"/>
  </si>
  <si>
    <t>수용비및수수료</t>
    <phoneticPr fontId="3" type="noConversion"/>
  </si>
  <si>
    <t>Ｏ사무용품</t>
  </si>
  <si>
    <t>Ｏ소규모 집기구입및수선</t>
  </si>
  <si>
    <t>Ｏ상하수도요금</t>
  </si>
  <si>
    <t>Ｏ전기요금</t>
    <phoneticPr fontId="3" type="noConversion"/>
  </si>
  <si>
    <t>Ｏ환경개선부담금</t>
  </si>
  <si>
    <t>Ｏ차량자동차세</t>
  </si>
  <si>
    <t>Ｏ화재보험</t>
  </si>
  <si>
    <t>Ｏ차량유류비</t>
  </si>
  <si>
    <t>Ｏ세콤관리비</t>
  </si>
  <si>
    <t>=</t>
    <phoneticPr fontId="3" type="noConversion"/>
  </si>
  <si>
    <t>Ｏ기타소모품</t>
    <phoneticPr fontId="3" type="noConversion"/>
  </si>
  <si>
    <t>Ｏ복사기관리비</t>
    <phoneticPr fontId="3" type="noConversion"/>
  </si>
  <si>
    <t>Ｏ차량유류비</t>
    <phoneticPr fontId="3" type="noConversion"/>
  </si>
  <si>
    <t>Ｏ차량수리및소모품비</t>
    <phoneticPr fontId="3" type="noConversion"/>
  </si>
  <si>
    <t>재산조성비</t>
    <phoneticPr fontId="3" type="noConversion"/>
  </si>
  <si>
    <t>마켓시설비</t>
    <phoneticPr fontId="3" type="noConversion"/>
  </si>
  <si>
    <t>시설비</t>
    <phoneticPr fontId="3" type="noConversion"/>
  </si>
  <si>
    <t>시설장비유지비</t>
    <phoneticPr fontId="3" type="noConversion"/>
  </si>
  <si>
    <t>Ｏ기타시설장비유지보수</t>
  </si>
  <si>
    <t>이동시설비</t>
    <phoneticPr fontId="3" type="noConversion"/>
  </si>
  <si>
    <t>특화사업</t>
    <phoneticPr fontId="3" type="noConversion"/>
  </si>
  <si>
    <t>홍보 및 출판사업</t>
    <phoneticPr fontId="3" type="noConversion"/>
  </si>
  <si>
    <t>Ｏ온라인홍보</t>
  </si>
  <si>
    <t xml:space="preserve">   ㅇ홍보관리</t>
  </si>
  <si>
    <t>지역자원양성 및 관리육성사업</t>
    <phoneticPr fontId="3" type="noConversion"/>
  </si>
  <si>
    <t>이용자만족도조사</t>
    <phoneticPr fontId="3" type="noConversion"/>
  </si>
  <si>
    <t>Ｏ조사연구사업</t>
    <phoneticPr fontId="3" type="noConversion"/>
  </si>
  <si>
    <t xml:space="preserve">   ㅇ이용자 만족도조사</t>
    <phoneticPr fontId="3" type="noConversion"/>
  </si>
  <si>
    <t>이동지역사회조직사업비</t>
    <phoneticPr fontId="3" type="noConversion"/>
  </si>
  <si>
    <t>홍보 및 출판사업</t>
    <phoneticPr fontId="3" type="noConversion"/>
  </si>
  <si>
    <t>=</t>
    <phoneticPr fontId="3" type="noConversion"/>
  </si>
  <si>
    <t xml:space="preserve">   ㅇ문자발송비</t>
    <phoneticPr fontId="3" type="noConversion"/>
  </si>
  <si>
    <t>지역자원양성 및 관리육성사업</t>
    <phoneticPr fontId="3" type="noConversion"/>
  </si>
  <si>
    <t>이용자만족도조사</t>
    <phoneticPr fontId="3" type="noConversion"/>
  </si>
  <si>
    <t>Ｏ이용자만족도조사</t>
    <phoneticPr fontId="3" type="noConversion"/>
  </si>
  <si>
    <t>O예비비</t>
    <phoneticPr fontId="3" type="noConversion"/>
  </si>
  <si>
    <t>이동예비비</t>
    <phoneticPr fontId="3" type="noConversion"/>
  </si>
  <si>
    <t>이동운영비</t>
    <phoneticPr fontId="3" type="noConversion"/>
  </si>
  <si>
    <t>지역네트워크강화사업</t>
    <phoneticPr fontId="3" type="noConversion"/>
  </si>
  <si>
    <t>푸드마켓 운영비</t>
    <phoneticPr fontId="3" type="noConversion"/>
  </si>
  <si>
    <t>마켓전입금</t>
    <phoneticPr fontId="3" type="noConversion"/>
  </si>
  <si>
    <t>마켓예비비</t>
    <phoneticPr fontId="3" type="noConversion"/>
  </si>
  <si>
    <t>(시흥푸드마켓)</t>
    <phoneticPr fontId="3" type="noConversion"/>
  </si>
  <si>
    <t>푸드마켓운영비</t>
    <phoneticPr fontId="3" type="noConversion"/>
  </si>
  <si>
    <t>푸드마켓인건비</t>
    <phoneticPr fontId="3" type="noConversion"/>
  </si>
  <si>
    <t>마켓운영비</t>
    <phoneticPr fontId="3" type="noConversion"/>
  </si>
  <si>
    <t>이동마켓운영비</t>
    <phoneticPr fontId="3" type="noConversion"/>
  </si>
  <si>
    <t>마켓지역사회조직사업비</t>
    <phoneticPr fontId="3" type="noConversion"/>
  </si>
  <si>
    <t>이동푸드마켓운영비</t>
    <phoneticPr fontId="3" type="noConversion"/>
  </si>
  <si>
    <t>시흥푸드마켓</t>
    <phoneticPr fontId="3" type="noConversion"/>
  </si>
  <si>
    <t>=</t>
    <phoneticPr fontId="3" type="noConversion"/>
  </si>
  <si>
    <t>운영비</t>
    <phoneticPr fontId="3" type="noConversion"/>
  </si>
  <si>
    <t>예비비</t>
    <phoneticPr fontId="3" type="noConversion"/>
  </si>
  <si>
    <t>마켓운영비</t>
    <phoneticPr fontId="3" type="noConversion"/>
  </si>
  <si>
    <t>증감</t>
    <phoneticPr fontId="3" type="noConversion"/>
  </si>
  <si>
    <t>(B-A)</t>
    <phoneticPr fontId="3" type="noConversion"/>
  </si>
  <si>
    <t>Ｏ우편발송료 및 수수료</t>
    <phoneticPr fontId="3" type="noConversion"/>
  </si>
  <si>
    <t>Ｏ건물임대료</t>
    <phoneticPr fontId="3" type="noConversion"/>
  </si>
  <si>
    <t>Ｏ세차비</t>
    <phoneticPr fontId="3" type="noConversion"/>
  </si>
  <si>
    <t>Ｏ사무용품</t>
    <phoneticPr fontId="3" type="noConversion"/>
  </si>
  <si>
    <t>톨비    50,000원</t>
    <phoneticPr fontId="3" type="noConversion"/>
  </si>
  <si>
    <t>Ｏ소규모 집기구입및수선</t>
    <phoneticPr fontId="3" type="noConversion"/>
  </si>
  <si>
    <t>Ｏ우편발송 및 수수료</t>
    <phoneticPr fontId="3" type="noConversion"/>
  </si>
  <si>
    <t>기타운영비</t>
    <phoneticPr fontId="3" type="noConversion"/>
  </si>
  <si>
    <t>ㅇ자원봉사자 관리</t>
    <phoneticPr fontId="3" type="noConversion"/>
  </si>
  <si>
    <t>ㅇ자원봉사간담회</t>
    <phoneticPr fontId="3" type="noConversion"/>
  </si>
  <si>
    <t>ㅇ자원봉사자관리</t>
    <phoneticPr fontId="3" type="noConversion"/>
  </si>
  <si>
    <t>.</t>
    <phoneticPr fontId="3" type="noConversion"/>
  </si>
  <si>
    <t>전입금수입 계</t>
    <phoneticPr fontId="3" type="noConversion"/>
  </si>
  <si>
    <t>이동마켓전입금</t>
    <phoneticPr fontId="3" type="noConversion"/>
  </si>
  <si>
    <t>이동마켓인건비</t>
    <phoneticPr fontId="3" type="noConversion"/>
  </si>
  <si>
    <t>이동마켓운영비</t>
    <phoneticPr fontId="3" type="noConversion"/>
  </si>
  <si>
    <t>재산조성비</t>
    <phoneticPr fontId="3" type="noConversion"/>
  </si>
  <si>
    <t>시설비</t>
    <phoneticPr fontId="3" type="noConversion"/>
  </si>
  <si>
    <t>시설장비유지비</t>
    <phoneticPr fontId="3" type="noConversion"/>
  </si>
  <si>
    <t>지역자원양성 및 관리육성</t>
    <phoneticPr fontId="3" type="noConversion"/>
  </si>
  <si>
    <t>이동마켓시설비</t>
    <phoneticPr fontId="3" type="noConversion"/>
  </si>
  <si>
    <t>마켓시설비</t>
    <phoneticPr fontId="3" type="noConversion"/>
  </si>
  <si>
    <t>이동마켓예비비</t>
    <phoneticPr fontId="3" type="noConversion"/>
  </si>
  <si>
    <t>과목</t>
    <phoneticPr fontId="3" type="noConversion"/>
  </si>
  <si>
    <t>비율(%)</t>
    <phoneticPr fontId="3" type="noConversion"/>
  </si>
  <si>
    <t>비고</t>
    <phoneticPr fontId="3" type="noConversion"/>
  </si>
  <si>
    <t>관</t>
    <phoneticPr fontId="3" type="noConversion"/>
  </si>
  <si>
    <t>항</t>
    <phoneticPr fontId="3" type="noConversion"/>
  </si>
  <si>
    <t>보조금</t>
    <phoneticPr fontId="3" type="noConversion"/>
  </si>
  <si>
    <t>경상보조금</t>
    <phoneticPr fontId="3" type="noConversion"/>
  </si>
  <si>
    <t>전입금</t>
    <phoneticPr fontId="3" type="noConversion"/>
  </si>
  <si>
    <t>세입총계</t>
    <phoneticPr fontId="3" type="noConversion"/>
  </si>
  <si>
    <t>( 단위 : 원 )</t>
    <phoneticPr fontId="3" type="noConversion"/>
  </si>
  <si>
    <t xml:space="preserve">비고
</t>
    <phoneticPr fontId="3" type="noConversion"/>
  </si>
  <si>
    <t>사무비</t>
    <phoneticPr fontId="3" type="noConversion"/>
  </si>
  <si>
    <t>인건비</t>
    <phoneticPr fontId="3" type="noConversion"/>
  </si>
  <si>
    <t>운영비</t>
    <phoneticPr fontId="3" type="noConversion"/>
  </si>
  <si>
    <t>재산조성비</t>
    <phoneticPr fontId="3" type="noConversion"/>
  </si>
  <si>
    <t>사업비</t>
    <phoneticPr fontId="3" type="noConversion"/>
  </si>
  <si>
    <t>지역사회조직사업비</t>
    <phoneticPr fontId="3" type="noConversion"/>
  </si>
  <si>
    <t>예비비</t>
    <phoneticPr fontId="3" type="noConversion"/>
  </si>
  <si>
    <t>세출총계</t>
    <phoneticPr fontId="3" type="noConversion"/>
  </si>
  <si>
    <t>=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</si>
  <si>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</si>
  <si>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</si>
  <si>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</si>
  <si>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</si>
  <si>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Ｏ기관운영비</t>
    <phoneticPr fontId="3" type="noConversion"/>
  </si>
  <si>
    <t>자산취득비</t>
    <phoneticPr fontId="3" type="noConversion"/>
  </si>
  <si>
    <t>Ｏ비품구입비</t>
    <phoneticPr fontId="3" type="noConversion"/>
  </si>
  <si>
    <t>Ｏ네트워크사업</t>
    <phoneticPr fontId="3" type="noConversion"/>
  </si>
  <si>
    <t>Ｏ보수교육</t>
    <phoneticPr fontId="3" type="noConversion"/>
  </si>
  <si>
    <t>Ｏ직원워크샾</t>
    <phoneticPr fontId="3" type="noConversion"/>
  </si>
  <si>
    <t>=</t>
    <phoneticPr fontId="3" type="noConversion"/>
  </si>
  <si>
    <t>100,000원*1회</t>
    <phoneticPr fontId="3" type="noConversion"/>
  </si>
  <si>
    <t>Ｏ직원교육</t>
    <phoneticPr fontId="3" type="noConversion"/>
  </si>
  <si>
    <t>Ｏ나누면행복해요</t>
    <phoneticPr fontId="3" type="noConversion"/>
  </si>
  <si>
    <t>=</t>
    <phoneticPr fontId="3" type="noConversion"/>
  </si>
  <si>
    <t>ㅇ자원봉사자 간담회</t>
    <phoneticPr fontId="3" type="noConversion"/>
  </si>
  <si>
    <t>Ｏ전화요금</t>
    <phoneticPr fontId="3" type="noConversion"/>
  </si>
  <si>
    <t>=</t>
    <phoneticPr fontId="3" type="noConversion"/>
  </si>
  <si>
    <t>기탁처관리사업</t>
    <phoneticPr fontId="3" type="noConversion"/>
  </si>
  <si>
    <t>Ｏ기탁처방문 및 관리</t>
    <phoneticPr fontId="3" type="noConversion"/>
  </si>
  <si>
    <t>Ｏ홍보비</t>
    <phoneticPr fontId="3" type="noConversion"/>
  </si>
  <si>
    <t xml:space="preserve"> ㅇ 홍보관리</t>
    <phoneticPr fontId="3" type="noConversion"/>
  </si>
  <si>
    <t xml:space="preserve"> ㅇ리플릿</t>
    <phoneticPr fontId="3" type="noConversion"/>
  </si>
  <si>
    <t>Ｏ사회보험</t>
    <phoneticPr fontId="3" type="noConversion"/>
  </si>
  <si>
    <t xml:space="preserve">  ㅇ건강보험</t>
    <phoneticPr fontId="3" type="noConversion"/>
  </si>
  <si>
    <t xml:space="preserve">  ㅇ장기용양보험</t>
    <phoneticPr fontId="3" type="noConversion"/>
  </si>
  <si>
    <t xml:space="preserve">  ㅇ국민연금</t>
    <phoneticPr fontId="3" type="noConversion"/>
  </si>
  <si>
    <t xml:space="preserve">  ㅇ고용보험</t>
    <phoneticPr fontId="3" type="noConversion"/>
  </si>
  <si>
    <t xml:space="preserve">  ㅇ산재보험</t>
    <phoneticPr fontId="3" type="noConversion"/>
  </si>
  <si>
    <t>(A)</t>
    <phoneticPr fontId="3" type="noConversion"/>
  </si>
  <si>
    <t>(B)</t>
    <phoneticPr fontId="3" type="noConversion"/>
  </si>
  <si>
    <t>이동푸드푸드사업 보조금</t>
    <phoneticPr fontId="3" type="noConversion"/>
  </si>
  <si>
    <t>자산취득비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</si>
  <si>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</si>
  <si>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</si>
  <si>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</si>
  <si>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</si>
  <si>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 xml:space="preserve"> 예산</t>
    <phoneticPr fontId="3" type="noConversion"/>
  </si>
  <si>
    <t>예산</t>
    <phoneticPr fontId="3" type="noConversion"/>
  </si>
  <si>
    <t>업무추진비</t>
    <phoneticPr fontId="3" type="noConversion"/>
  </si>
  <si>
    <t>사업
분류</t>
    <phoneticPr fontId="3" type="noConversion"/>
  </si>
  <si>
    <t>사 업 명</t>
    <phoneticPr fontId="3" type="noConversion"/>
  </si>
  <si>
    <t>세부사업</t>
    <phoneticPr fontId="3" type="noConversion"/>
  </si>
  <si>
    <t>사업내용</t>
    <phoneticPr fontId="3" type="noConversion"/>
  </si>
  <si>
    <t>목표
(건,명)</t>
    <phoneticPr fontId="3" type="noConversion"/>
  </si>
  <si>
    <t>지역
사회
보호
사업</t>
    <phoneticPr fontId="3" type="noConversion"/>
  </si>
  <si>
    <t xml:space="preserve">대상자관리  </t>
    <phoneticPr fontId="3" type="noConversion"/>
  </si>
  <si>
    <t>대상자관리</t>
    <phoneticPr fontId="3" type="noConversion"/>
  </si>
  <si>
    <t>푸드마켓운영</t>
    <phoneticPr fontId="3" type="noConversion"/>
  </si>
  <si>
    <t>지역사회조직사업</t>
    <phoneticPr fontId="3" type="noConversion"/>
  </si>
  <si>
    <t>지역네트워크
강화사업</t>
    <phoneticPr fontId="3" type="noConversion"/>
  </si>
  <si>
    <t>소식지발간</t>
    <phoneticPr fontId="3" type="noConversion"/>
  </si>
  <si>
    <t>*푸드마켓 사업을 분기별로 정리하여 후원자들에게 마켓운영에 대한 현황을 알리고 지속적인 참여를 유도함</t>
    <phoneticPr fontId="3" type="noConversion"/>
  </si>
  <si>
    <t>온라인홍보</t>
    <phoneticPr fontId="3" type="noConversion"/>
  </si>
  <si>
    <t>기탁처개발 및 관리사업</t>
    <phoneticPr fontId="3" type="noConversion"/>
  </si>
  <si>
    <t>비예산</t>
    <phoneticPr fontId="3" type="noConversion"/>
  </si>
  <si>
    <t>*정기적으로 자원봉사자들의 모임을 가져 의견을 나누고 활동을 공유함</t>
    <phoneticPr fontId="3" type="noConversion"/>
  </si>
  <si>
    <t>*서로 간 의견 공유를 통해 문제점을 개선해나아갈 수 있는 기회의 장이 됨</t>
    <phoneticPr fontId="3" type="noConversion"/>
  </si>
  <si>
    <t>조사연구사업</t>
    <phoneticPr fontId="3" type="noConversion"/>
  </si>
  <si>
    <t>*만족도 설문지를 통하여 이용자들의 목소리를 듣고 의견을 수렴함</t>
    <phoneticPr fontId="3" type="noConversion"/>
  </si>
  <si>
    <t>계획</t>
    <rPh sb="0" eb="2">
      <t>계  획</t>
    </rPh>
    <phoneticPr fontId="3" type="noConversion"/>
  </si>
  <si>
    <t>추진시기</t>
    <phoneticPr fontId="3" type="noConversion"/>
  </si>
  <si>
    <t>기대효과</t>
    <phoneticPr fontId="3" type="noConversion"/>
  </si>
  <si>
    <t>400명</t>
    <phoneticPr fontId="3" type="noConversion"/>
  </si>
  <si>
    <t>수시</t>
    <phoneticPr fontId="3" type="noConversion"/>
  </si>
  <si>
    <t>1월~12월</t>
    <phoneticPr fontId="3" type="noConversion"/>
  </si>
  <si>
    <t>2건</t>
    <phoneticPr fontId="3" type="noConversion"/>
  </si>
  <si>
    <t>상하반기</t>
    <phoneticPr fontId="3" type="noConversion"/>
  </si>
  <si>
    <t>*직원의 전문적인 교육과 연수를 통해 전문성을 확대하고 복지사업에 역할을 중점으로 교육하여 복지사업에 활성화를 도모함</t>
    <phoneticPr fontId="3" type="noConversion"/>
  </si>
  <si>
    <t>홍보사업</t>
    <phoneticPr fontId="3" type="noConversion"/>
  </si>
  <si>
    <t>*푸드뱅크와 연계해 푸드마켓의 현재 상황을 알림고 기탁현황이나 전반적인 운영상황을 알림으로서  기부에 대한 의욕을 고취시켜 마켓 운영의 활성화를 이룸</t>
    <phoneticPr fontId="3" type="noConversion"/>
  </si>
  <si>
    <t>오프라인홍보
(홍보캠페인)</t>
    <phoneticPr fontId="3" type="noConversion"/>
  </si>
  <si>
    <t>기탁처 관리</t>
    <phoneticPr fontId="3" type="noConversion"/>
  </si>
  <si>
    <t>1건</t>
    <phoneticPr fontId="3" type="noConversion"/>
  </si>
  <si>
    <t>자원봉사자활동 및 관리</t>
    <phoneticPr fontId="3" type="noConversion"/>
  </si>
  <si>
    <t>10건</t>
    <phoneticPr fontId="3" type="noConversion"/>
  </si>
  <si>
    <t>4분기</t>
    <phoneticPr fontId="3" type="noConversion"/>
  </si>
  <si>
    <t>분기별</t>
    <phoneticPr fontId="3" type="noConversion"/>
  </si>
  <si>
    <t>네트워크사업</t>
    <phoneticPr fontId="3" type="noConversion"/>
  </si>
  <si>
    <t xml:space="preserve"> - 지역내외 복지사업등 네트워크 사업을 통하여 역량을 강화하고 푸드뱅크의 인지도를 향상시킨다</t>
    <phoneticPr fontId="3" type="noConversion"/>
  </si>
  <si>
    <t xml:space="preserve"> - 복지네트워크 사업을 통한 운영 및 사업의 역량 강화 
  - 복지네트워크를 통해 지역적 자원을 확보하고 복지사각지역 대상자를 발굴하여 서비스를 제공하고자 함. </t>
    <phoneticPr fontId="3" type="noConversion"/>
  </si>
  <si>
    <t>직원교육</t>
    <phoneticPr fontId="3" type="noConversion"/>
  </si>
  <si>
    <t>나누면 
행복해요</t>
    <phoneticPr fontId="3" type="noConversion"/>
  </si>
  <si>
    <t>7월</t>
    <phoneticPr fontId="3" type="noConversion"/>
  </si>
  <si>
    <t>지역자원양성 및
관리육성사업</t>
    <phoneticPr fontId="3" type="noConversion"/>
  </si>
  <si>
    <t>자원봉사자 
모집</t>
    <phoneticPr fontId="3" type="noConversion"/>
  </si>
  <si>
    <t>자원봉사자 
교육</t>
    <phoneticPr fontId="3" type="noConversion"/>
  </si>
  <si>
    <t>12건/360명</t>
    <phoneticPr fontId="3" type="noConversion"/>
  </si>
  <si>
    <t>1건/30명</t>
    <phoneticPr fontId="3" type="noConversion"/>
  </si>
  <si>
    <t>8월</t>
    <phoneticPr fontId="3" type="noConversion"/>
  </si>
  <si>
    <t>12건/24명</t>
    <phoneticPr fontId="3" type="noConversion"/>
  </si>
  <si>
    <t>이용자
만족도조사</t>
    <phoneticPr fontId="3" type="noConversion"/>
  </si>
  <si>
    <t>1,693,850원*12월</t>
    <phoneticPr fontId="3" type="noConversion"/>
  </si>
  <si>
    <t>20,326,200원*1명/12</t>
    <phoneticPr fontId="3" type="noConversion"/>
  </si>
  <si>
    <t>20,326,200원*1명*4.5%</t>
    <phoneticPr fontId="3" type="noConversion"/>
  </si>
  <si>
    <t>20,326,200원*1명*0.9%</t>
    <phoneticPr fontId="3" type="noConversion"/>
  </si>
  <si>
    <t>20,326,200원*1명*1.08%</t>
    <phoneticPr fontId="3" type="noConversion"/>
  </si>
  <si>
    <t>20,326,200원*1명*3.06%</t>
    <phoneticPr fontId="3" type="noConversion"/>
  </si>
  <si>
    <t>20,326,200원*1명*3.06%*6.55%</t>
    <phoneticPr fontId="3" type="noConversion"/>
  </si>
  <si>
    <t>=</t>
    <phoneticPr fontId="3" type="noConversion"/>
  </si>
  <si>
    <t>Ｏ통행료 및 교통비</t>
    <phoneticPr fontId="3" type="noConversion"/>
  </si>
  <si>
    <t>Ｏ기타출장여비</t>
    <phoneticPr fontId="3" type="noConversion"/>
  </si>
  <si>
    <t>1년</t>
    <phoneticPr fontId="3" type="noConversion"/>
  </si>
  <si>
    <t xml:space="preserve">Ｏ통행료 </t>
    <phoneticPr fontId="3" type="noConversion"/>
  </si>
  <si>
    <t xml:space="preserve">   ㅇ홍보지제작</t>
    <phoneticPr fontId="3" type="noConversion"/>
  </si>
  <si>
    <t>이월금</t>
    <phoneticPr fontId="3" type="noConversion"/>
  </si>
  <si>
    <t>전입금 이월</t>
  </si>
  <si>
    <t>Ｏ직책보조비</t>
    <phoneticPr fontId="3" type="noConversion"/>
  </si>
  <si>
    <t>=</t>
    <phoneticPr fontId="3" type="noConversion"/>
  </si>
  <si>
    <t>이월금수입 계</t>
    <phoneticPr fontId="3" type="noConversion"/>
  </si>
  <si>
    <t>이월금</t>
    <phoneticPr fontId="3" type="noConversion"/>
  </si>
  <si>
    <t xml:space="preserve">2016년 예산 대비 </t>
    <phoneticPr fontId="3" type="noConversion"/>
  </si>
  <si>
    <t>1회</t>
    <phoneticPr fontId="3" type="noConversion"/>
  </si>
  <si>
    <t>1회</t>
    <phoneticPr fontId="3" type="noConversion"/>
  </si>
  <si>
    <t>5,000원 * 12월</t>
    <phoneticPr fontId="3" type="noConversion"/>
  </si>
  <si>
    <t>1회</t>
    <phoneticPr fontId="3" type="noConversion"/>
  </si>
  <si>
    <t>=</t>
    <phoneticPr fontId="3" type="noConversion"/>
  </si>
  <si>
    <t>Ｏ인터넷요금</t>
    <phoneticPr fontId="3" type="noConversion"/>
  </si>
  <si>
    <t>=</t>
    <phoneticPr fontId="3" type="noConversion"/>
  </si>
  <si>
    <t>반환금</t>
    <phoneticPr fontId="3" type="noConversion"/>
  </si>
  <si>
    <t>O반환금</t>
    <phoneticPr fontId="3" type="noConversion"/>
  </si>
  <si>
    <t>1회</t>
    <phoneticPr fontId="3" type="noConversion"/>
  </si>
  <si>
    <t>반환금(푸드뱅크수익금으로)</t>
    <phoneticPr fontId="3" type="noConversion"/>
  </si>
  <si>
    <t xml:space="preserve">   2) 직원의 보수는 2016년 사회복지이용시설 종사자 인건비 가이드라인을 기준으로 한다.</t>
    <phoneticPr fontId="3" type="noConversion"/>
  </si>
  <si>
    <t>=</t>
    <phoneticPr fontId="3" type="noConversion"/>
  </si>
  <si>
    <t>50,000원*2회</t>
    <phoneticPr fontId="3" type="noConversion"/>
  </si>
  <si>
    <t>12월</t>
    <phoneticPr fontId="3" type="noConversion"/>
  </si>
  <si>
    <t>2016년 
예산</t>
    <phoneticPr fontId="3" type="noConversion"/>
  </si>
  <si>
    <t>2017년
예산</t>
    <phoneticPr fontId="3" type="noConversion"/>
  </si>
  <si>
    <t>25,000원*6월</t>
    <phoneticPr fontId="3" type="noConversion"/>
  </si>
  <si>
    <t>Ｏ차량보험료 및 등록세</t>
    <phoneticPr fontId="3" type="noConversion"/>
  </si>
  <si>
    <t>1,300,000*1대</t>
    <phoneticPr fontId="3" type="noConversion"/>
  </si>
  <si>
    <t>30,000원*2회</t>
    <phoneticPr fontId="3" type="noConversion"/>
  </si>
  <si>
    <t>25,000원*4회</t>
    <phoneticPr fontId="3" type="noConversion"/>
  </si>
  <si>
    <t>7,000원*12월</t>
    <phoneticPr fontId="3" type="noConversion"/>
  </si>
  <si>
    <t>Ｏ 급량비</t>
    <phoneticPr fontId="3" type="noConversion"/>
  </si>
  <si>
    <t>=</t>
    <phoneticPr fontId="3" type="noConversion"/>
  </si>
  <si>
    <t>Ｏ 피복비</t>
    <phoneticPr fontId="3" type="noConversion"/>
  </si>
  <si>
    <t>1회</t>
    <phoneticPr fontId="3" type="noConversion"/>
  </si>
  <si>
    <t>66,000원*12월</t>
    <phoneticPr fontId="3" type="noConversion"/>
  </si>
  <si>
    <t>1,100,000원*1회</t>
    <phoneticPr fontId="3" type="noConversion"/>
  </si>
  <si>
    <t>Ｏ팀장(9호봉)</t>
    <phoneticPr fontId="3" type="noConversion"/>
  </si>
  <si>
    <t>2,604,000원*12월</t>
    <phoneticPr fontId="3" type="noConversion"/>
  </si>
  <si>
    <t>Ｏ가족수당</t>
    <phoneticPr fontId="3" type="noConversion"/>
  </si>
  <si>
    <t>120,000원*12월</t>
    <phoneticPr fontId="3" type="noConversion"/>
  </si>
  <si>
    <t>Ｏ명절휴가비</t>
    <phoneticPr fontId="3" type="noConversion"/>
  </si>
  <si>
    <t>2,604,000원*60%*2회</t>
    <phoneticPr fontId="3" type="noConversion"/>
  </si>
  <si>
    <t>35,812,800원/12</t>
    <phoneticPr fontId="3" type="noConversion"/>
  </si>
  <si>
    <t>ㅇ사회보험</t>
    <phoneticPr fontId="3" type="noConversion"/>
  </si>
  <si>
    <t>ㅇ건강보험</t>
    <phoneticPr fontId="3" type="noConversion"/>
  </si>
  <si>
    <t>35,812,800원*3.06%</t>
    <phoneticPr fontId="3" type="noConversion"/>
  </si>
  <si>
    <t>ㅇ장기요양보험</t>
    <phoneticPr fontId="3" type="noConversion"/>
  </si>
  <si>
    <t>35,812,800원*3.06%*3.275%</t>
    <phoneticPr fontId="3" type="noConversion"/>
  </si>
  <si>
    <t>ㅇ국민연금</t>
    <phoneticPr fontId="3" type="noConversion"/>
  </si>
  <si>
    <t>35,812,800원*4.5%</t>
    <phoneticPr fontId="3" type="noConversion"/>
  </si>
  <si>
    <t>ㅇ고용보험</t>
    <phoneticPr fontId="3" type="noConversion"/>
  </si>
  <si>
    <t>35,812,800원*0.9%</t>
    <phoneticPr fontId="3" type="noConversion"/>
  </si>
  <si>
    <t>ㅇ산재보험</t>
    <phoneticPr fontId="3" type="noConversion"/>
  </si>
  <si>
    <t>35,812,800원*1.06%</t>
    <phoneticPr fontId="3" type="noConversion"/>
  </si>
  <si>
    <t>7,000원*4회*12월</t>
    <phoneticPr fontId="3" type="noConversion"/>
  </si>
  <si>
    <t>100,000원*12월</t>
    <phoneticPr fontId="3" type="noConversion"/>
  </si>
  <si>
    <t>=</t>
    <phoneticPr fontId="3" type="noConversion"/>
  </si>
  <si>
    <t>5,000원*10회</t>
    <phoneticPr fontId="3" type="noConversion"/>
  </si>
  <si>
    <t>50,000원*1회</t>
    <phoneticPr fontId="3" type="noConversion"/>
  </si>
  <si>
    <t>25,000원*6월</t>
    <phoneticPr fontId="3" type="noConversion"/>
  </si>
  <si>
    <t>40,000원*2회*12월</t>
    <phoneticPr fontId="3" type="noConversion"/>
  </si>
  <si>
    <t>50,000회*2회</t>
    <phoneticPr fontId="3" type="noConversion"/>
  </si>
  <si>
    <t>660,000원*8월</t>
    <phoneticPr fontId="3" type="noConversion"/>
  </si>
  <si>
    <t>660,000원*4월</t>
    <phoneticPr fontId="3" type="noConversion"/>
  </si>
  <si>
    <t>150,000원*9월</t>
    <phoneticPr fontId="3" type="noConversion"/>
  </si>
  <si>
    <t>150,000원*3월</t>
    <phoneticPr fontId="3" type="noConversion"/>
  </si>
  <si>
    <t>2회</t>
    <phoneticPr fontId="3" type="noConversion"/>
  </si>
  <si>
    <t>50,000원*3회</t>
    <phoneticPr fontId="3" type="noConversion"/>
  </si>
  <si>
    <t>50,000원*1회</t>
    <phoneticPr fontId="3" type="noConversion"/>
  </si>
  <si>
    <t>=</t>
    <phoneticPr fontId="3" type="noConversion"/>
  </si>
  <si>
    <t>25,000*2회</t>
    <phoneticPr fontId="3" type="noConversion"/>
  </si>
  <si>
    <t xml:space="preserve">25,000원 * 2회 </t>
    <phoneticPr fontId="3" type="noConversion"/>
  </si>
  <si>
    <t>10,000원*10회</t>
    <phoneticPr fontId="3" type="noConversion"/>
  </si>
  <si>
    <t>250,000원*1회</t>
    <phoneticPr fontId="3" type="noConversion"/>
  </si>
  <si>
    <t>2016년 예산</t>
    <phoneticPr fontId="3" type="noConversion"/>
  </si>
  <si>
    <t>2017년 예산</t>
    <phoneticPr fontId="3" type="noConversion"/>
  </si>
  <si>
    <t>이월금 포함(1,200,000원)</t>
    <phoneticPr fontId="3" type="noConversion"/>
  </si>
  <si>
    <t xml:space="preserve">푸드마켓보조금 </t>
    <phoneticPr fontId="3" type="noConversion"/>
  </si>
  <si>
    <t>2017년도 푸드마켓 세입·세출 예산서</t>
    <phoneticPr fontId="3" type="noConversion"/>
  </si>
  <si>
    <t>2016년
예산(A)</t>
    <phoneticPr fontId="3" type="noConversion"/>
  </si>
  <si>
    <t>2017년
예산(B)</t>
    <phoneticPr fontId="3" type="noConversion"/>
  </si>
  <si>
    <t>2017년 시흥푸드마켓 예산(안) 총칙</t>
    <phoneticPr fontId="3" type="noConversion"/>
  </si>
  <si>
    <t>1. 2017년 시흥푸드마켓 세입. 세출 예산안은 사회복지법인 재무, 화계 규칙에 의거 아래와 같이 편성 항다.</t>
    <phoneticPr fontId="3" type="noConversion"/>
  </si>
  <si>
    <t>3. 시흥푸드마켓 2017년 예산(안)</t>
    <phoneticPr fontId="3" type="noConversion"/>
  </si>
  <si>
    <t>2. 2017년 예산은 2016년 예산 팔천육백일십육만오천일백이십사원(\86,165,124)보다
   사십구만팔백칠십육원(\490,876) 증가한 팔천육백육십오만육천원(\86,656,000 증감 0.6%)을 편성한다.</t>
    <phoneticPr fontId="3" type="noConversion"/>
  </si>
  <si>
    <t>4. 2017년도 예산(안) 편성은 아래와 같이 본예산을 기준하여 편성한다.</t>
    <phoneticPr fontId="3" type="noConversion"/>
  </si>
  <si>
    <t>시흥푸드마켓 세입세출예산서</t>
    <phoneticPr fontId="3" type="noConversion"/>
  </si>
  <si>
    <t>2017년</t>
    <phoneticPr fontId="3" type="noConversion"/>
  </si>
  <si>
    <t>2017년 시흥푸드마켓 사업계획</t>
    <phoneticPr fontId="3" type="noConversion"/>
  </si>
  <si>
    <t>*1~2인가정 월7품목, 3인이상가정 월10품목의 물품 이용.
*오전10시~오후5시까지 운영.(단, 매주 화요일은 오후7시까지 연장운영) 
*푸드마켓 전산시스템을 이용 후원품 입고와 배분 현황을 관리.
*월단위로 시스템을 분류해 월별 입출고 업무처리예정(경기광역)</t>
    <phoneticPr fontId="3" type="noConversion"/>
  </si>
  <si>
    <t>*가족수에 따라 품목수를 달리함으로써 과잉배분을 막음
*물품배분시 즉시 전산처리 함으로써 전산 작업이 밀리지 않도록 함
*연장운영시간을 적극홍보하여 직장인등의 이용을 유도함.
* 만족도조사를 통하여 푸드마켓의  서비스의 질을 향상시키도록 계획하고 있음.</t>
    <phoneticPr fontId="3" type="noConversion"/>
  </si>
  <si>
    <t>*사업 영역별 전문화된 교육을 통해 지역에 맞는 프로그램을 개발하여 복지서비스의 질적 향상을 꾀함
*푸드마켓 종사자들의 전문성, 교양 등의 교육을 통해 자질 향상 및 역량강화을 도모하고자 함
*워크샾을 통하여 사회복지사의 소진예방 및 역량강화에 힘씀.</t>
    <phoneticPr fontId="3" type="noConversion"/>
  </si>
  <si>
    <t>*성장하는 아이들에게 올바른 기부문화와 나눔정신을 일깨워줌
*직접 마켓에 방문하여 기부를 실천함으로써 교육적 효과를 거두며, 나눔을 실천할 수 있는 기회를 제공함.
*2017년 사업계획을 관내 유치원으로를 확대시켜 행사 할 수 있도록 함.</t>
    <phoneticPr fontId="3" type="noConversion"/>
  </si>
  <si>
    <t>*지역 유치원과 어린이집을 연계한 기부모금 사업으로 아이들이 라면이나 참치캔등을 구매해 푸드마켓 진열대에 직접 진열함으로써 기부인식을 교육하여 기부문화를 고취시킴
*책자제작을 통하여 매뉴얼을 통한 획일적인 교육을 실시</t>
    <phoneticPr fontId="3" type="noConversion"/>
  </si>
  <si>
    <t xml:space="preserve">*홍보를 통하여 계속적 기부활동을 유도하고 기관 역할을 알리는 효과도 거둘 계획임.
*기관을 알림으로써 참여를 유도할 수 있음.        
*유동인구가 많은 장소에서 홍보캠페인을 확대하여 푸드뱅크마켓사업을 활성화할 수 있음.             </t>
    <phoneticPr fontId="3" type="noConversion"/>
  </si>
  <si>
    <t>6건</t>
    <phoneticPr fontId="3" type="noConversion"/>
  </si>
  <si>
    <t xml:space="preserve">*지역홍보
*지역을 내 유동인구가 많은 곳을 찾아 주민 및 업체등에 푸드마켓 사업을 홍보하여, 후원과 자원봉사활동을 유도함.
</t>
    <phoneticPr fontId="3" type="noConversion"/>
  </si>
  <si>
    <t>*홈페이지를 통하여 현 기부상황이나 운영현황을 지속적으로 홍보함</t>
    <phoneticPr fontId="3" type="noConversion"/>
  </si>
  <si>
    <t>*온라인 매체를 적극 활용함으로써 보다 폭넓은 홍보 효과를 거둠         
 *각종 행사를 법인홈페지또는 지역신문사에 보도자료를 내는 활동으로 많은 사람들에게 좀 더 많은사람들에게 홍보 할 수 있음.</t>
    <phoneticPr fontId="3" type="noConversion"/>
  </si>
  <si>
    <t>*기탁처방문 및 관리를 통하여 정기적 후원자 모집
*문자발송, 기부금영수증, 감사전화등</t>
    <phoneticPr fontId="3" type="noConversion"/>
  </si>
  <si>
    <t>*친밀한 관계형성을 통하여 지속적이고 적극적인 기부활동을 유도함
*후원금품의 사용을 보고함으로써, 투명성을 알리고 지속적인 후원을 이끌어 냄.</t>
    <phoneticPr fontId="3" type="noConversion"/>
  </si>
  <si>
    <t>*푸드마켓 사업에 대한 의견수렴
*후원자 개발 및 연계</t>
    <phoneticPr fontId="3" type="noConversion"/>
  </si>
  <si>
    <t>자원봉사자 
교육(간담회)</t>
    <phoneticPr fontId="3" type="noConversion"/>
  </si>
  <si>
    <t xml:space="preserve">*자원봉사자로서의 자부심과 역활을 인식시켜 이용자에게 제공할 서비스질을 높이는 교육을 실시함. </t>
    <phoneticPr fontId="3" type="noConversion"/>
  </si>
  <si>
    <t>*전문적인 자원봉사자 양성으로 푸드마켓 서비스의 향상과  업무의 효율성을 높임
*지속적인 자원봉사활동을 이끌어 냄.</t>
    <phoneticPr fontId="3" type="noConversion"/>
  </si>
  <si>
    <t>*자원봉사자 모집과 관리로 부족한 인력을 보강함
*봉사자로서 활동에 대한 보람과 가치를 느낄 수 있도록 하여 지속적인 활동을 기대</t>
    <phoneticPr fontId="3" type="noConversion"/>
  </si>
  <si>
    <t xml:space="preserve">*문제점에 대한 목소리를 들음으로써, 보다 질높은 서비스를 제공할 수 있는 기회가 됨
*이용자들이 선호하는 물품을 파악할 수 있고 선호물건에 대한 형평성 있는 분배가 될 수 있도록 함. </t>
    <phoneticPr fontId="3" type="noConversion"/>
  </si>
  <si>
    <t>2017년 이동푸드마켓 사업계획</t>
    <phoneticPr fontId="3" type="noConversion"/>
  </si>
  <si>
    <t xml:space="preserve">*실질적으로 어려움이 있는 대상자를 선정함으로써 한정된 자원을 효율적으로 사용할 수 있음.
*지자체와의 협조를 통하여 복지사각지대에 있는 대상자를 발굴하고 지원할 수 있음.
</t>
    <phoneticPr fontId="3" type="noConversion"/>
  </si>
  <si>
    <t xml:space="preserve">*긴급지원대상자, 국민기초생활수급 탈락자, 차상위계층을 우선지원
*국민기초생활수급자의 경우 가족구성원수, 경제활동, 학비등을 감안 상담등을 통해 기부식품이 필요하다고 인정되는 자 중 푸드마켓 이용자의 50% 범위 내에서 제공
*기부식품제공기간은 이용자의 형평성을 고려, 1년 단위로 변경하며, 상담등을 통해 연장가능 함
* 국민기초생활수급자의경우 지자체의 확인을 통하여 선정
</t>
    <phoneticPr fontId="3" type="noConversion"/>
  </si>
  <si>
    <t>지역
사회
조직
사업</t>
    <phoneticPr fontId="3" type="noConversion"/>
  </si>
  <si>
    <t>2017년
예산계획</t>
    <phoneticPr fontId="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</si>
</sst>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;&quot;▲&quot;#,##0"/>
    <numFmt numFmtId="177" formatCode="0.0%"/>
    <numFmt numFmtId="178" formatCode="#,##0_);[Red]\(#,##0\)"/>
  </numFmts>
  <fonts count="3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4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20"/>
      <name val="굴림"/>
      <family val="3"/>
      <charset val="129"/>
    </font>
    <font>
      <b/>
      <sz val="15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</fills>
  <borders count="10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/>
      <top style="hair">
        <color indexed="8"/>
      </top>
      <bottom/>
      <diagonal style="hair">
        <color indexed="8"/>
      </diagonal>
    </border>
    <border diagonalDown="1">
      <left/>
      <right/>
      <top/>
      <bottom/>
      <diagonal style="hair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 diagonalUp="1">
      <left style="hair">
        <color auto="1"/>
      </left>
      <right/>
      <top style="hair">
        <color auto="1"/>
      </top>
      <bottom/>
      <diagonal style="hair">
        <color auto="1"/>
      </diagonal>
    </border>
    <border diagonalUp="1">
      <left/>
      <right/>
      <top style="hair">
        <color auto="1"/>
      </top>
      <bottom/>
      <diagonal style="hair">
        <color auto="1"/>
      </diagonal>
    </border>
    <border diagonalUp="1">
      <left/>
      <right style="hair">
        <color auto="1"/>
      </right>
      <top style="hair">
        <color auto="1"/>
      </top>
      <bottom/>
      <diagonal style="hair">
        <color auto="1"/>
      </diagonal>
    </border>
    <border diagonalUp="1">
      <left style="hair">
        <color auto="1"/>
      </left>
      <right/>
      <top/>
      <bottom/>
      <diagonal style="hair">
        <color auto="1"/>
      </diagonal>
    </border>
    <border diagonalUp="1">
      <left/>
      <right/>
      <top/>
      <bottom/>
      <diagonal style="hair">
        <color auto="1"/>
      </diagonal>
    </border>
    <border diagonalUp="1">
      <left/>
      <right style="hair">
        <color auto="1"/>
      </right>
      <top/>
      <bottom/>
      <diagonal style="hair">
        <color auto="1"/>
      </diagonal>
    </border>
    <border diagonalUp="1">
      <left style="hair">
        <color auto="1"/>
      </left>
      <right/>
      <top/>
      <bottom style="hair">
        <color auto="1"/>
      </bottom>
      <diagonal style="hair">
        <color auto="1"/>
      </diagonal>
    </border>
    <border diagonalUp="1">
      <left/>
      <right/>
      <top/>
      <bottom style="hair">
        <color auto="1"/>
      </bottom>
      <diagonal style="hair">
        <color auto="1"/>
      </diagonal>
    </border>
    <border diagonalUp="1">
      <left/>
      <right style="hair">
        <color auto="1"/>
      </right>
      <top/>
      <bottom style="hair">
        <color auto="1"/>
      </bottom>
      <diagonal style="hair">
        <color auto="1"/>
      </diagonal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 style="hair">
        <color indexed="8"/>
      </top>
      <bottom/>
      <diagonal/>
    </border>
    <border diagonalDown="1">
      <left style="hair">
        <color indexed="8"/>
      </left>
      <right/>
      <top style="hair">
        <color indexed="8"/>
      </top>
      <bottom/>
      <diagonal style="hair">
        <color indexed="8"/>
      </diagonal>
    </border>
    <border diagonalDown="1">
      <left/>
      <right style="hair">
        <color indexed="8"/>
      </right>
      <top style="hair">
        <color indexed="8"/>
      </top>
      <bottom/>
      <diagonal style="hair">
        <color indexed="8"/>
      </diagonal>
    </border>
    <border diagonalDown="1">
      <left style="hair">
        <color indexed="8"/>
      </left>
      <right/>
      <top/>
      <bottom/>
      <diagonal style="hair">
        <color indexed="8"/>
      </diagonal>
    </border>
    <border diagonalDown="1">
      <left/>
      <right style="hair">
        <color indexed="8"/>
      </right>
      <top/>
      <bottom/>
      <diagonal style="hair">
        <color indexed="8"/>
      </diagonal>
    </border>
    <border diagonalDown="1">
      <left style="hair">
        <color indexed="8"/>
      </left>
      <right/>
      <top/>
      <bottom style="hair">
        <color indexed="8"/>
      </bottom>
      <diagonal style="hair">
        <color indexed="8"/>
      </diagonal>
    </border>
    <border diagonalDown="1">
      <left/>
      <right/>
      <top/>
      <bottom style="hair">
        <color indexed="8"/>
      </bottom>
      <diagonal style="hair">
        <color indexed="8"/>
      </diagonal>
    </border>
    <border diagonalDown="1">
      <left/>
      <right style="hair">
        <color indexed="8"/>
      </right>
      <top/>
      <bottom style="hair">
        <color indexed="8"/>
      </bottom>
      <diagonal style="hair">
        <color indexed="8"/>
      </diagonal>
    </border>
    <border>
      <left style="hair">
        <color auto="1"/>
      </left>
      <right style="hair">
        <color indexed="8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3" tint="0.79998168889431442"/>
      </left>
      <right style="thin">
        <color theme="3" tint="0.79998168889431442"/>
      </right>
      <top style="hair">
        <color indexed="64"/>
      </top>
      <bottom style="hair">
        <color indexed="64"/>
      </bottom>
      <diagonal/>
    </border>
    <border>
      <left style="thin">
        <color theme="3" tint="0.79998168889431442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7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41" fontId="15" fillId="0" borderId="1" xfId="0" applyNumberFormat="1" applyFont="1" applyBorder="1" applyAlignment="1">
      <alignment vertical="center"/>
    </xf>
    <xf numFmtId="41" fontId="15" fillId="0" borderId="1" xfId="1" applyFont="1" applyBorder="1" applyAlignment="1">
      <alignment vertical="center"/>
    </xf>
    <xf numFmtId="41" fontId="15" fillId="0" borderId="2" xfId="1" applyNumberFormat="1" applyFont="1" applyBorder="1" applyAlignment="1">
      <alignment vertical="center"/>
    </xf>
    <xf numFmtId="41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/>
    </xf>
    <xf numFmtId="41" fontId="15" fillId="0" borderId="0" xfId="0" applyNumberFormat="1" applyFont="1" applyAlignment="1">
      <alignment horizontal="right" vertical="center"/>
    </xf>
    <xf numFmtId="41" fontId="15" fillId="0" borderId="3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right" vertical="center"/>
    </xf>
    <xf numFmtId="0" fontId="19" fillId="0" borderId="2" xfId="0" applyFont="1" applyBorder="1" applyAlignment="1">
      <alignment vertical="center"/>
    </xf>
    <xf numFmtId="41" fontId="15" fillId="0" borderId="2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7" fillId="0" borderId="1" xfId="0" applyNumberFormat="1" applyFont="1" applyBorder="1" applyAlignment="1">
      <alignment vertical="center"/>
    </xf>
    <xf numFmtId="41" fontId="15" fillId="4" borderId="1" xfId="0" applyNumberFormat="1" applyFont="1" applyFill="1" applyBorder="1" applyAlignment="1">
      <alignment vertical="center"/>
    </xf>
    <xf numFmtId="41" fontId="15" fillId="4" borderId="1" xfId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41" fontId="17" fillId="4" borderId="1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" xfId="0" applyFont="1" applyBorder="1" applyAlignment="1">
      <alignment vertical="center"/>
    </xf>
    <xf numFmtId="41" fontId="15" fillId="0" borderId="2" xfId="1" applyFont="1" applyBorder="1" applyAlignment="1">
      <alignment vertical="center"/>
    </xf>
    <xf numFmtId="41" fontId="15" fillId="0" borderId="0" xfId="0" applyNumberFormat="1" applyFont="1" applyAlignment="1">
      <alignment vertical="center"/>
    </xf>
    <xf numFmtId="41" fontId="14" fillId="0" borderId="0" xfId="0" applyNumberFormat="1" applyFont="1" applyAlignment="1">
      <alignment vertical="center"/>
    </xf>
    <xf numFmtId="0" fontId="22" fillId="0" borderId="0" xfId="3" applyFont="1" applyAlignment="1">
      <alignment vertical="center"/>
    </xf>
    <xf numFmtId="0" fontId="0" fillId="0" borderId="0" xfId="3" applyFont="1">
      <alignment vertical="center"/>
    </xf>
    <xf numFmtId="0" fontId="0" fillId="0" borderId="0" xfId="3" applyFont="1" applyAlignment="1">
      <alignment horizontal="center" vertical="center"/>
    </xf>
    <xf numFmtId="0" fontId="23" fillId="0" borderId="0" xfId="3" applyFont="1" applyAlignment="1">
      <alignment vertical="center"/>
    </xf>
    <xf numFmtId="0" fontId="24" fillId="0" borderId="0" xfId="3" applyFont="1">
      <alignment vertical="center"/>
    </xf>
    <xf numFmtId="0" fontId="24" fillId="0" borderId="0" xfId="3" applyFont="1" applyAlignment="1">
      <alignment horizontal="center" vertical="center"/>
    </xf>
    <xf numFmtId="0" fontId="23" fillId="0" borderId="0" xfId="3" applyFont="1" applyAlignment="1">
      <alignment vertical="center" wrapText="1"/>
    </xf>
    <xf numFmtId="0" fontId="15" fillId="4" borderId="1" xfId="0" applyFont="1" applyFill="1" applyBorder="1" applyAlignment="1">
      <alignment vertical="center"/>
    </xf>
    <xf numFmtId="0" fontId="23" fillId="0" borderId="0" xfId="3" applyFont="1" applyAlignment="1">
      <alignment horizontal="right" vertical="center"/>
    </xf>
    <xf numFmtId="9" fontId="13" fillId="0" borderId="11" xfId="3" applyNumberFormat="1" applyFont="1" applyBorder="1" applyAlignment="1">
      <alignment horizontal="right" vertical="center" wrapText="1"/>
    </xf>
    <xf numFmtId="0" fontId="27" fillId="0" borderId="0" xfId="3" applyFont="1">
      <alignment vertical="center"/>
    </xf>
    <xf numFmtId="0" fontId="27" fillId="0" borderId="0" xfId="3" applyFont="1" applyAlignment="1">
      <alignment vertical="center"/>
    </xf>
    <xf numFmtId="0" fontId="0" fillId="0" borderId="0" xfId="3" applyFont="1" applyAlignment="1">
      <alignment vertical="center"/>
    </xf>
    <xf numFmtId="41" fontId="15" fillId="0" borderId="3" xfId="0" applyNumberFormat="1" applyFont="1" applyBorder="1" applyAlignment="1">
      <alignment vertical="center" wrapText="1"/>
    </xf>
    <xf numFmtId="0" fontId="15" fillId="0" borderId="0" xfId="0" applyFont="1" applyBorder="1" applyAlignment="1">
      <alignment horizontal="center" vertical="center" wrapText="1"/>
    </xf>
    <xf numFmtId="176" fontId="13" fillId="0" borderId="10" xfId="3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vertical="center"/>
    </xf>
    <xf numFmtId="0" fontId="0" fillId="0" borderId="0" xfId="0"/>
    <xf numFmtId="0" fontId="13" fillId="0" borderId="15" xfId="3" applyFont="1" applyBorder="1" applyAlignment="1">
      <alignment horizontal="center" vertical="center" wrapText="1"/>
    </xf>
    <xf numFmtId="0" fontId="13" fillId="0" borderId="16" xfId="3" applyFont="1" applyBorder="1" applyAlignment="1">
      <alignment horizontal="center" vertical="center" wrapText="1"/>
    </xf>
    <xf numFmtId="0" fontId="13" fillId="0" borderId="22" xfId="3" applyFont="1" applyBorder="1" applyAlignment="1">
      <alignment horizontal="center" vertical="center" wrapText="1"/>
    </xf>
    <xf numFmtId="0" fontId="13" fillId="0" borderId="25" xfId="3" applyFont="1" applyBorder="1" applyAlignment="1">
      <alignment horizontal="center" vertical="center" wrapText="1"/>
    </xf>
    <xf numFmtId="0" fontId="13" fillId="0" borderId="26" xfId="3" applyFont="1" applyBorder="1" applyAlignment="1">
      <alignment horizontal="center" vertical="center" wrapText="1"/>
    </xf>
    <xf numFmtId="0" fontId="13" fillId="0" borderId="27" xfId="3" applyFont="1" applyBorder="1" applyAlignment="1">
      <alignment horizontal="center" vertical="center" wrapText="1"/>
    </xf>
    <xf numFmtId="176" fontId="13" fillId="0" borderId="28" xfId="3" applyNumberFormat="1" applyFont="1" applyBorder="1" applyAlignment="1">
      <alignment horizontal="right" vertical="center" wrapText="1"/>
    </xf>
    <xf numFmtId="0" fontId="13" fillId="0" borderId="29" xfId="3" applyFont="1" applyBorder="1" applyAlignment="1">
      <alignment horizontal="center" vertical="center" wrapText="1"/>
    </xf>
    <xf numFmtId="0" fontId="26" fillId="0" borderId="24" xfId="3" applyFont="1" applyBorder="1" applyAlignment="1">
      <alignment horizontal="left" vertical="center" wrapText="1"/>
    </xf>
    <xf numFmtId="177" fontId="13" fillId="0" borderId="28" xfId="3" applyNumberFormat="1" applyFont="1" applyBorder="1" applyAlignment="1">
      <alignment horizontal="right" vertical="center" wrapText="1"/>
    </xf>
    <xf numFmtId="0" fontId="14" fillId="0" borderId="0" xfId="0" applyFont="1" applyBorder="1" applyAlignment="1">
      <alignment vertical="center"/>
    </xf>
    <xf numFmtId="0" fontId="15" fillId="0" borderId="33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41" fontId="17" fillId="0" borderId="1" xfId="1" applyFont="1" applyBorder="1" applyAlignment="1">
      <alignment vertical="center"/>
    </xf>
    <xf numFmtId="41" fontId="28" fillId="0" borderId="2" xfId="0" applyNumberFormat="1" applyFont="1" applyBorder="1" applyAlignment="1">
      <alignment vertical="center"/>
    </xf>
    <xf numFmtId="41" fontId="28" fillId="0" borderId="2" xfId="1" applyFont="1" applyBorder="1" applyAlignment="1">
      <alignment vertical="center"/>
    </xf>
    <xf numFmtId="0" fontId="15" fillId="0" borderId="33" xfId="0" applyNumberFormat="1" applyFont="1" applyBorder="1" applyAlignment="1">
      <alignment horizontal="right" vertical="center"/>
    </xf>
    <xf numFmtId="0" fontId="15" fillId="0" borderId="33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41" fontId="15" fillId="0" borderId="35" xfId="1" applyFont="1" applyBorder="1" applyAlignment="1">
      <alignment vertical="center"/>
    </xf>
    <xf numFmtId="0" fontId="15" fillId="0" borderId="35" xfId="0" applyFont="1" applyBorder="1" applyAlignment="1">
      <alignment vertical="center"/>
    </xf>
    <xf numFmtId="0" fontId="15" fillId="0" borderId="35" xfId="0" applyFont="1" applyBorder="1" applyAlignment="1">
      <alignment vertical="center" wrapText="1"/>
    </xf>
    <xf numFmtId="41" fontId="15" fillId="0" borderId="35" xfId="1" applyNumberFormat="1" applyFont="1" applyBorder="1" applyAlignment="1">
      <alignment vertical="center"/>
    </xf>
    <xf numFmtId="41" fontId="28" fillId="0" borderId="35" xfId="0" applyNumberFormat="1" applyFont="1" applyBorder="1" applyAlignment="1">
      <alignment vertical="center"/>
    </xf>
    <xf numFmtId="41" fontId="15" fillId="0" borderId="35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horizontal="right" vertical="center" shrinkToFit="1"/>
    </xf>
    <xf numFmtId="0" fontId="15" fillId="0" borderId="33" xfId="0" applyNumberFormat="1" applyFont="1" applyBorder="1" applyAlignment="1">
      <alignment horizontal="right" vertical="center" shrinkToFit="1"/>
    </xf>
    <xf numFmtId="0" fontId="15" fillId="5" borderId="2" xfId="0" applyFont="1" applyFill="1" applyBorder="1" applyAlignment="1">
      <alignment vertical="center"/>
    </xf>
    <xf numFmtId="41" fontId="15" fillId="5" borderId="2" xfId="1" applyNumberFormat="1" applyFont="1" applyFill="1" applyBorder="1" applyAlignment="1">
      <alignment vertical="center"/>
    </xf>
    <xf numFmtId="41" fontId="15" fillId="5" borderId="2" xfId="1" applyFont="1" applyFill="1" applyBorder="1" applyAlignment="1">
      <alignment vertical="center"/>
    </xf>
    <xf numFmtId="41" fontId="15" fillId="5" borderId="35" xfId="1" applyNumberFormat="1" applyFont="1" applyFill="1" applyBorder="1" applyAlignment="1">
      <alignment vertical="center"/>
    </xf>
    <xf numFmtId="41" fontId="15" fillId="5" borderId="35" xfId="1" applyFont="1" applyFill="1" applyBorder="1" applyAlignment="1">
      <alignment vertical="center"/>
    </xf>
    <xf numFmtId="0" fontId="13" fillId="0" borderId="12" xfId="3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 wrapText="1"/>
    </xf>
    <xf numFmtId="0" fontId="16" fillId="0" borderId="42" xfId="0" applyFont="1" applyBorder="1" applyAlignment="1">
      <alignment vertical="center" wrapText="1"/>
    </xf>
    <xf numFmtId="41" fontId="20" fillId="0" borderId="42" xfId="0" applyNumberFormat="1" applyFont="1" applyBorder="1" applyAlignment="1">
      <alignment vertical="center" wrapText="1"/>
    </xf>
    <xf numFmtId="176" fontId="20" fillId="0" borderId="42" xfId="0" applyNumberFormat="1" applyFont="1" applyBorder="1" applyAlignment="1">
      <alignment vertical="center" wrapText="1"/>
    </xf>
    <xf numFmtId="9" fontId="20" fillId="0" borderId="42" xfId="0" applyNumberFormat="1" applyFont="1" applyBorder="1" applyAlignment="1">
      <alignment vertical="center" wrapText="1"/>
    </xf>
    <xf numFmtId="41" fontId="20" fillId="4" borderId="42" xfId="0" applyNumberFormat="1" applyFont="1" applyFill="1" applyBorder="1" applyAlignment="1">
      <alignment vertical="center" wrapText="1"/>
    </xf>
    <xf numFmtId="176" fontId="20" fillId="4" borderId="42" xfId="0" applyNumberFormat="1" applyFont="1" applyFill="1" applyBorder="1" applyAlignment="1">
      <alignment vertical="center" wrapText="1"/>
    </xf>
    <xf numFmtId="9" fontId="20" fillId="4" borderId="42" xfId="0" applyNumberFormat="1" applyFont="1" applyFill="1" applyBorder="1" applyAlignment="1">
      <alignment vertical="center" wrapText="1"/>
    </xf>
    <xf numFmtId="41" fontId="16" fillId="0" borderId="42" xfId="0" applyNumberFormat="1" applyFont="1" applyBorder="1" applyAlignment="1">
      <alignment vertical="center" wrapText="1"/>
    </xf>
    <xf numFmtId="41" fontId="16" fillId="0" borderId="42" xfId="1" applyFont="1" applyBorder="1" applyAlignment="1">
      <alignment vertical="center" wrapText="1"/>
    </xf>
    <xf numFmtId="0" fontId="15" fillId="5" borderId="42" xfId="0" applyFont="1" applyFill="1" applyBorder="1" applyAlignment="1">
      <alignment vertical="center"/>
    </xf>
    <xf numFmtId="41" fontId="15" fillId="5" borderId="42" xfId="0" applyNumberFormat="1" applyFont="1" applyFill="1" applyBorder="1" applyAlignment="1">
      <alignment vertical="center"/>
    </xf>
    <xf numFmtId="9" fontId="15" fillId="5" borderId="42" xfId="0" applyNumberFormat="1" applyFont="1" applyFill="1" applyBorder="1" applyAlignment="1">
      <alignment vertical="center"/>
    </xf>
    <xf numFmtId="0" fontId="0" fillId="0" borderId="42" xfId="0" applyBorder="1"/>
    <xf numFmtId="41" fontId="29" fillId="0" borderId="42" xfId="1" applyFont="1" applyBorder="1"/>
    <xf numFmtId="176" fontId="16" fillId="0" borderId="42" xfId="0" applyNumberFormat="1" applyFont="1" applyBorder="1" applyAlignment="1">
      <alignment vertical="center" wrapText="1"/>
    </xf>
    <xf numFmtId="9" fontId="16" fillId="0" borderId="42" xfId="0" applyNumberFormat="1" applyFont="1" applyBorder="1" applyAlignment="1">
      <alignment vertical="center" wrapText="1"/>
    </xf>
    <xf numFmtId="41" fontId="20" fillId="4" borderId="42" xfId="1" applyFont="1" applyFill="1" applyBorder="1" applyAlignment="1">
      <alignment vertical="center" wrapText="1"/>
    </xf>
    <xf numFmtId="0" fontId="16" fillId="5" borderId="42" xfId="0" applyFont="1" applyFill="1" applyBorder="1" applyAlignment="1">
      <alignment vertical="center" wrapText="1"/>
    </xf>
    <xf numFmtId="41" fontId="16" fillId="5" borderId="42" xfId="1" applyFont="1" applyFill="1" applyBorder="1" applyAlignment="1">
      <alignment vertical="center" wrapText="1"/>
    </xf>
    <xf numFmtId="9" fontId="20" fillId="6" borderId="42" xfId="0" applyNumberFormat="1" applyFont="1" applyFill="1" applyBorder="1" applyAlignment="1">
      <alignment vertical="center" wrapText="1"/>
    </xf>
    <xf numFmtId="41" fontId="17" fillId="4" borderId="42" xfId="0" applyNumberFormat="1" applyFont="1" applyFill="1" applyBorder="1" applyAlignment="1">
      <alignment vertical="center"/>
    </xf>
    <xf numFmtId="9" fontId="16" fillId="5" borderId="42" xfId="0" applyNumberFormat="1" applyFont="1" applyFill="1" applyBorder="1" applyAlignment="1">
      <alignment vertical="center" wrapText="1"/>
    </xf>
    <xf numFmtId="41" fontId="16" fillId="5" borderId="42" xfId="0" applyNumberFormat="1" applyFont="1" applyFill="1" applyBorder="1" applyAlignment="1">
      <alignment vertical="center" wrapText="1"/>
    </xf>
    <xf numFmtId="176" fontId="16" fillId="5" borderId="42" xfId="0" applyNumberFormat="1" applyFont="1" applyFill="1" applyBorder="1" applyAlignment="1">
      <alignment vertical="center" wrapText="1"/>
    </xf>
    <xf numFmtId="41" fontId="20" fillId="5" borderId="42" xfId="0" applyNumberFormat="1" applyFont="1" applyFill="1" applyBorder="1" applyAlignment="1">
      <alignment vertical="center" wrapText="1"/>
    </xf>
    <xf numFmtId="176" fontId="20" fillId="5" borderId="42" xfId="0" applyNumberFormat="1" applyFont="1" applyFill="1" applyBorder="1" applyAlignment="1">
      <alignment vertical="center" wrapText="1"/>
    </xf>
    <xf numFmtId="9" fontId="20" fillId="5" borderId="42" xfId="0" applyNumberFormat="1" applyFont="1" applyFill="1" applyBorder="1" applyAlignment="1">
      <alignment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41" xfId="0" applyFont="1" applyBorder="1" applyAlignment="1">
      <alignment vertical="center" wrapText="1"/>
    </xf>
    <xf numFmtId="0" fontId="14" fillId="0" borderId="41" xfId="0" applyFont="1" applyBorder="1" applyAlignment="1">
      <alignment vertical="center"/>
    </xf>
    <xf numFmtId="0" fontId="0" fillId="0" borderId="41" xfId="0" applyBorder="1"/>
    <xf numFmtId="41" fontId="13" fillId="0" borderId="10" xfId="1" applyFont="1" applyBorder="1" applyAlignment="1">
      <alignment horizontal="right" vertical="center" wrapText="1"/>
    </xf>
    <xf numFmtId="41" fontId="13" fillId="0" borderId="28" xfId="1" applyFont="1" applyBorder="1" applyAlignment="1">
      <alignment horizontal="center" vertical="center" wrapText="1"/>
    </xf>
    <xf numFmtId="41" fontId="13" fillId="0" borderId="28" xfId="1" applyFont="1" applyBorder="1" applyAlignment="1">
      <alignment horizontal="right" vertical="center" wrapText="1"/>
    </xf>
    <xf numFmtId="0" fontId="27" fillId="0" borderId="22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26" fillId="0" borderId="24" xfId="3" applyFont="1" applyBorder="1" applyAlignment="1">
      <alignment horizontal="left" vertical="center"/>
    </xf>
    <xf numFmtId="41" fontId="31" fillId="0" borderId="10" xfId="1" applyFont="1" applyBorder="1" applyAlignment="1">
      <alignment vertical="center"/>
    </xf>
    <xf numFmtId="41" fontId="31" fillId="0" borderId="10" xfId="1" applyFont="1" applyBorder="1" applyAlignment="1">
      <alignment horizontal="right" vertical="center"/>
    </xf>
    <xf numFmtId="41" fontId="28" fillId="0" borderId="35" xfId="1" applyFont="1" applyBorder="1" applyAlignment="1">
      <alignment vertical="center"/>
    </xf>
    <xf numFmtId="41" fontId="17" fillId="4" borderId="55" xfId="1" applyFont="1" applyFill="1" applyBorder="1" applyAlignment="1">
      <alignment vertical="center"/>
    </xf>
    <xf numFmtId="0" fontId="0" fillId="0" borderId="0" xfId="0"/>
    <xf numFmtId="0" fontId="16" fillId="0" borderId="42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2" borderId="56" xfId="0" applyFont="1" applyFill="1" applyBorder="1" applyAlignment="1">
      <alignment horizontal="center" vertical="center" wrapText="1"/>
    </xf>
    <xf numFmtId="0" fontId="15" fillId="2" borderId="57" xfId="0" applyFont="1" applyFill="1" applyBorder="1" applyAlignment="1">
      <alignment horizontal="center" vertical="center"/>
    </xf>
    <xf numFmtId="41" fontId="17" fillId="0" borderId="55" xfId="0" applyNumberFormat="1" applyFont="1" applyBorder="1" applyAlignment="1">
      <alignment vertical="center"/>
    </xf>
    <xf numFmtId="9" fontId="16" fillId="0" borderId="42" xfId="1" applyNumberFormat="1" applyFont="1" applyBorder="1" applyAlignment="1">
      <alignment vertical="center" wrapText="1"/>
    </xf>
    <xf numFmtId="0" fontId="16" fillId="0" borderId="54" xfId="0" applyFont="1" applyBorder="1" applyAlignment="1">
      <alignment vertical="center" wrapText="1"/>
    </xf>
    <xf numFmtId="0" fontId="0" fillId="0" borderId="54" xfId="0" applyBorder="1"/>
    <xf numFmtId="41" fontId="32" fillId="0" borderId="42" xfId="1" applyFont="1" applyBorder="1" applyAlignment="1">
      <alignment vertical="center"/>
    </xf>
    <xf numFmtId="41" fontId="32" fillId="0" borderId="42" xfId="1" applyFont="1" applyBorder="1"/>
    <xf numFmtId="41" fontId="20" fillId="0" borderId="37" xfId="0" applyNumberFormat="1" applyFont="1" applyBorder="1" applyAlignment="1">
      <alignment vertical="center" wrapText="1"/>
    </xf>
    <xf numFmtId="176" fontId="20" fillId="0" borderId="37" xfId="0" applyNumberFormat="1" applyFont="1" applyBorder="1" applyAlignment="1">
      <alignment vertical="center" wrapText="1"/>
    </xf>
    <xf numFmtId="0" fontId="16" fillId="0" borderId="62" xfId="0" applyFont="1" applyBorder="1" applyAlignment="1">
      <alignment vertical="center" wrapText="1"/>
    </xf>
    <xf numFmtId="41" fontId="16" fillId="0" borderId="62" xfId="1" applyFont="1" applyBorder="1" applyAlignment="1">
      <alignment vertical="center" wrapText="1"/>
    </xf>
    <xf numFmtId="41" fontId="20" fillId="4" borderId="62" xfId="1" applyFont="1" applyFill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0" fillId="0" borderId="0" xfId="0"/>
    <xf numFmtId="0" fontId="34" fillId="0" borderId="0" xfId="0" applyFont="1"/>
    <xf numFmtId="0" fontId="30" fillId="0" borderId="0" xfId="0" applyFont="1"/>
    <xf numFmtId="178" fontId="30" fillId="0" borderId="0" xfId="0" applyNumberFormat="1" applyFont="1"/>
    <xf numFmtId="0" fontId="0" fillId="0" borderId="0" xfId="0" applyAlignment="1">
      <alignment horizontal="center" vertical="center"/>
    </xf>
    <xf numFmtId="0" fontId="13" fillId="7" borderId="10" xfId="0" applyFont="1" applyFill="1" applyBorder="1" applyAlignment="1">
      <alignment horizontal="center" vertical="center" wrapText="1"/>
    </xf>
    <xf numFmtId="178" fontId="13" fillId="7" borderId="10" xfId="0" applyNumberFormat="1" applyFont="1" applyFill="1" applyBorder="1" applyAlignment="1">
      <alignment horizontal="center" vertical="center" wrapText="1"/>
    </xf>
    <xf numFmtId="178" fontId="36" fillId="0" borderId="10" xfId="0" applyNumberFormat="1" applyFont="1" applyFill="1" applyBorder="1" applyAlignment="1">
      <alignment horizontal="center" vertical="center" wrapText="1"/>
    </xf>
    <xf numFmtId="0" fontId="35" fillId="0" borderId="10" xfId="0" applyNumberFormat="1" applyFont="1" applyBorder="1" applyAlignment="1">
      <alignment vertical="center" wrapText="1"/>
    </xf>
    <xf numFmtId="0" fontId="38" fillId="0" borderId="10" xfId="0" applyFont="1" applyBorder="1" applyAlignment="1">
      <alignment vertical="center" wrapText="1"/>
    </xf>
    <xf numFmtId="0" fontId="35" fillId="0" borderId="63" xfId="0" applyNumberFormat="1" applyFont="1" applyBorder="1" applyAlignment="1">
      <alignment vertical="center" wrapText="1"/>
    </xf>
    <xf numFmtId="0" fontId="35" fillId="0" borderId="10" xfId="0" applyNumberFormat="1" applyFont="1" applyBorder="1" applyAlignment="1">
      <alignment horizontal="center" vertical="center" wrapText="1"/>
    </xf>
    <xf numFmtId="0" fontId="35" fillId="0" borderId="10" xfId="0" applyNumberFormat="1" applyFont="1" applyBorder="1" applyAlignment="1">
      <alignment horizontal="left" vertical="center" wrapText="1"/>
    </xf>
    <xf numFmtId="3" fontId="36" fillId="0" borderId="10" xfId="0" applyNumberFormat="1" applyFont="1" applyFill="1" applyBorder="1" applyAlignment="1">
      <alignment horizontal="center" vertical="center" wrapText="1"/>
    </xf>
    <xf numFmtId="0" fontId="38" fillId="0" borderId="63" xfId="0" applyFont="1" applyBorder="1" applyAlignment="1">
      <alignment horizontal="left" vertical="center" wrapText="1"/>
    </xf>
    <xf numFmtId="0" fontId="15" fillId="0" borderId="70" xfId="0" applyFont="1" applyBorder="1" applyAlignment="1">
      <alignment vertical="center" wrapText="1"/>
    </xf>
    <xf numFmtId="41" fontId="15" fillId="0" borderId="71" xfId="0" applyNumberFormat="1" applyFont="1" applyBorder="1" applyAlignment="1">
      <alignment vertical="center" wrapText="1"/>
    </xf>
    <xf numFmtId="0" fontId="15" fillId="0" borderId="72" xfId="0" applyFont="1" applyBorder="1" applyAlignment="1">
      <alignment vertical="center"/>
    </xf>
    <xf numFmtId="41" fontId="15" fillId="0" borderId="72" xfId="1" applyNumberFormat="1" applyFont="1" applyBorder="1" applyAlignment="1">
      <alignment vertical="center"/>
    </xf>
    <xf numFmtId="41" fontId="15" fillId="0" borderId="72" xfId="1" applyFont="1" applyBorder="1" applyAlignment="1">
      <alignment vertical="center"/>
    </xf>
    <xf numFmtId="41" fontId="15" fillId="5" borderId="72" xfId="1" applyFont="1" applyFill="1" applyBorder="1" applyAlignment="1">
      <alignment vertical="center"/>
    </xf>
    <xf numFmtId="0" fontId="13" fillId="0" borderId="19" xfId="3" applyFont="1" applyBorder="1" applyAlignment="1">
      <alignment horizontal="center" vertical="center" wrapText="1"/>
    </xf>
    <xf numFmtId="0" fontId="15" fillId="0" borderId="73" xfId="0" applyFont="1" applyBorder="1" applyAlignment="1">
      <alignment vertical="center"/>
    </xf>
    <xf numFmtId="41" fontId="15" fillId="0" borderId="73" xfId="1" applyFont="1" applyBorder="1" applyAlignment="1">
      <alignment vertical="center"/>
    </xf>
    <xf numFmtId="0" fontId="15" fillId="6" borderId="73" xfId="0" applyFont="1" applyFill="1" applyBorder="1" applyAlignment="1">
      <alignment vertical="center"/>
    </xf>
    <xf numFmtId="41" fontId="17" fillId="0" borderId="55" xfId="1" applyFont="1" applyBorder="1" applyAlignment="1">
      <alignment vertical="center"/>
    </xf>
    <xf numFmtId="41" fontId="17" fillId="6" borderId="73" xfId="0" applyNumberFormat="1" applyFont="1" applyFill="1" applyBorder="1" applyAlignment="1">
      <alignment vertical="center"/>
    </xf>
    <xf numFmtId="41" fontId="15" fillId="0" borderId="70" xfId="1" applyNumberFormat="1" applyFont="1" applyBorder="1" applyAlignment="1">
      <alignment vertical="center"/>
    </xf>
    <xf numFmtId="41" fontId="15" fillId="0" borderId="70" xfId="1" applyFont="1" applyBorder="1" applyAlignment="1">
      <alignment vertical="center"/>
    </xf>
    <xf numFmtId="41" fontId="15" fillId="0" borderId="76" xfId="0" applyNumberFormat="1" applyFont="1" applyBorder="1" applyAlignment="1">
      <alignment horizontal="right" vertical="center" wrapText="1"/>
    </xf>
    <xf numFmtId="0" fontId="15" fillId="0" borderId="76" xfId="0" applyFont="1" applyBorder="1" applyAlignment="1">
      <alignment horizontal="center" vertical="center" wrapText="1"/>
    </xf>
    <xf numFmtId="41" fontId="15" fillId="5" borderId="76" xfId="0" applyNumberFormat="1" applyFont="1" applyFill="1" applyBorder="1" applyAlignment="1">
      <alignment horizontal="right" vertical="center"/>
    </xf>
    <xf numFmtId="0" fontId="15" fillId="5" borderId="76" xfId="0" applyFont="1" applyFill="1" applyBorder="1" applyAlignment="1">
      <alignment horizontal="center" vertical="center"/>
    </xf>
    <xf numFmtId="41" fontId="17" fillId="5" borderId="76" xfId="0" applyNumberFormat="1" applyFont="1" applyFill="1" applyBorder="1" applyAlignment="1">
      <alignment vertical="center"/>
    </xf>
    <xf numFmtId="41" fontId="28" fillId="5" borderId="35" xfId="1" applyFont="1" applyFill="1" applyBorder="1" applyAlignment="1">
      <alignment vertical="center"/>
    </xf>
    <xf numFmtId="41" fontId="15" fillId="5" borderId="76" xfId="0" applyNumberFormat="1" applyFont="1" applyFill="1" applyBorder="1" applyAlignment="1">
      <alignment horizontal="right" vertical="center" wrapText="1"/>
    </xf>
    <xf numFmtId="0" fontId="15" fillId="5" borderId="76" xfId="0" applyFont="1" applyFill="1" applyBorder="1" applyAlignment="1">
      <alignment horizontal="center" vertical="center" wrapText="1"/>
    </xf>
    <xf numFmtId="0" fontId="15" fillId="0" borderId="72" xfId="0" applyFont="1" applyBorder="1" applyAlignment="1">
      <alignment vertical="center" shrinkToFit="1"/>
    </xf>
    <xf numFmtId="0" fontId="15" fillId="0" borderId="70" xfId="0" applyFont="1" applyBorder="1" applyAlignment="1">
      <alignment vertical="center"/>
    </xf>
    <xf numFmtId="41" fontId="17" fillId="0" borderId="71" xfId="0" applyNumberFormat="1" applyFont="1" applyBorder="1" applyAlignment="1">
      <alignment vertical="center"/>
    </xf>
    <xf numFmtId="0" fontId="15" fillId="3" borderId="76" xfId="0" applyNumberFormat="1" applyFont="1" applyFill="1" applyBorder="1" applyAlignment="1">
      <alignment horizontal="right" vertical="center"/>
    </xf>
    <xf numFmtId="0" fontId="15" fillId="3" borderId="76" xfId="0" applyFont="1" applyFill="1" applyBorder="1" applyAlignment="1">
      <alignment horizontal="center" vertical="center"/>
    </xf>
    <xf numFmtId="0" fontId="15" fillId="0" borderId="76" xfId="0" applyNumberFormat="1" applyFont="1" applyBorder="1" applyAlignment="1">
      <alignment horizontal="right" vertical="center"/>
    </xf>
    <xf numFmtId="0" fontId="15" fillId="0" borderId="76" xfId="0" applyFont="1" applyBorder="1" applyAlignment="1">
      <alignment horizontal="center" vertical="center"/>
    </xf>
    <xf numFmtId="41" fontId="15" fillId="4" borderId="76" xfId="0" applyNumberFormat="1" applyFont="1" applyFill="1" applyBorder="1" applyAlignment="1">
      <alignment horizontal="right" vertical="center"/>
    </xf>
    <xf numFmtId="0" fontId="15" fillId="4" borderId="76" xfId="0" applyFont="1" applyFill="1" applyBorder="1" applyAlignment="1">
      <alignment horizontal="center" vertical="center"/>
    </xf>
    <xf numFmtId="0" fontId="15" fillId="0" borderId="76" xfId="0" applyNumberFormat="1" applyFont="1" applyBorder="1" applyAlignment="1">
      <alignment horizontal="right" vertical="center" wrapText="1"/>
    </xf>
    <xf numFmtId="0" fontId="15" fillId="0" borderId="76" xfId="0" applyNumberFormat="1" applyFont="1" applyBorder="1" applyAlignment="1">
      <alignment horizontal="right" vertical="center" shrinkToFit="1"/>
    </xf>
    <xf numFmtId="41" fontId="15" fillId="5" borderId="70" xfId="1" applyFont="1" applyFill="1" applyBorder="1" applyAlignment="1">
      <alignment vertical="center"/>
    </xf>
    <xf numFmtId="41" fontId="15" fillId="0" borderId="33" xfId="0" applyNumberFormat="1" applyFont="1" applyBorder="1" applyAlignment="1">
      <alignment horizontal="right" vertical="center" wrapText="1"/>
    </xf>
    <xf numFmtId="41" fontId="17" fillId="0" borderId="71" xfId="0" applyNumberFormat="1" applyFont="1" applyBorder="1" applyAlignment="1">
      <alignment vertical="center" wrapText="1"/>
    </xf>
    <xf numFmtId="41" fontId="15" fillId="0" borderId="76" xfId="0" applyNumberFormat="1" applyFont="1" applyBorder="1" applyAlignment="1">
      <alignment horizontal="right" vertical="center" shrinkToFit="1"/>
    </xf>
    <xf numFmtId="0" fontId="15" fillId="0" borderId="76" xfId="0" applyFont="1" applyBorder="1" applyAlignment="1">
      <alignment vertical="center"/>
    </xf>
    <xf numFmtId="0" fontId="15" fillId="0" borderId="76" xfId="0" applyFont="1" applyBorder="1" applyAlignment="1">
      <alignment horizontal="left" vertical="center"/>
    </xf>
    <xf numFmtId="0" fontId="15" fillId="0" borderId="76" xfId="0" applyFont="1" applyBorder="1" applyAlignment="1">
      <alignment horizontal="right" vertical="center" shrinkToFit="1"/>
    </xf>
    <xf numFmtId="41" fontId="15" fillId="4" borderId="76" xfId="0" applyNumberFormat="1" applyFont="1" applyFill="1" applyBorder="1" applyAlignment="1">
      <alignment horizontal="right" vertical="center" wrapText="1"/>
    </xf>
    <xf numFmtId="0" fontId="15" fillId="4" borderId="76" xfId="0" applyFont="1" applyFill="1" applyBorder="1" applyAlignment="1">
      <alignment horizontal="center" vertical="center" wrapText="1"/>
    </xf>
    <xf numFmtId="0" fontId="15" fillId="5" borderId="72" xfId="0" applyFont="1" applyFill="1" applyBorder="1" applyAlignment="1">
      <alignment vertical="center"/>
    </xf>
    <xf numFmtId="41" fontId="15" fillId="5" borderId="72" xfId="1" applyNumberFormat="1" applyFont="1" applyFill="1" applyBorder="1" applyAlignment="1">
      <alignment vertical="center"/>
    </xf>
    <xf numFmtId="0" fontId="16" fillId="5" borderId="77" xfId="0" applyFont="1" applyFill="1" applyBorder="1" applyAlignment="1">
      <alignment vertical="center" wrapText="1"/>
    </xf>
    <xf numFmtId="0" fontId="16" fillId="5" borderId="78" xfId="0" applyFont="1" applyFill="1" applyBorder="1" applyAlignment="1">
      <alignment vertical="center" wrapText="1"/>
    </xf>
    <xf numFmtId="0" fontId="16" fillId="4" borderId="78" xfId="0" applyFont="1" applyFill="1" applyBorder="1" applyAlignment="1">
      <alignment vertical="center" wrapText="1"/>
    </xf>
    <xf numFmtId="41" fontId="16" fillId="5" borderId="78" xfId="1" applyFont="1" applyFill="1" applyBorder="1" applyAlignment="1">
      <alignment vertical="center" wrapText="1"/>
    </xf>
    <xf numFmtId="41" fontId="20" fillId="5" borderId="78" xfId="0" applyNumberFormat="1" applyFont="1" applyFill="1" applyBorder="1" applyAlignment="1">
      <alignment vertical="center" wrapText="1"/>
    </xf>
    <xf numFmtId="41" fontId="20" fillId="4" borderId="78" xfId="1" applyFont="1" applyFill="1" applyBorder="1" applyAlignment="1">
      <alignment vertical="center" wrapText="1"/>
    </xf>
    <xf numFmtId="41" fontId="20" fillId="0" borderId="78" xfId="0" applyNumberFormat="1" applyFont="1" applyFill="1" applyBorder="1" applyAlignment="1">
      <alignment vertical="center" wrapText="1"/>
    </xf>
    <xf numFmtId="176" fontId="20" fillId="0" borderId="78" xfId="0" applyNumberFormat="1" applyFont="1" applyFill="1" applyBorder="1" applyAlignment="1">
      <alignment vertical="center" wrapText="1"/>
    </xf>
    <xf numFmtId="177" fontId="20" fillId="0" borderId="78" xfId="0" applyNumberFormat="1" applyFont="1" applyFill="1" applyBorder="1" applyAlignment="1">
      <alignment vertical="center" wrapText="1"/>
    </xf>
    <xf numFmtId="176" fontId="20" fillId="5" borderId="78" xfId="0" applyNumberFormat="1" applyFont="1" applyFill="1" applyBorder="1" applyAlignment="1">
      <alignment vertical="center" wrapText="1"/>
    </xf>
    <xf numFmtId="9" fontId="20" fillId="5" borderId="78" xfId="0" applyNumberFormat="1" applyFont="1" applyFill="1" applyBorder="1" applyAlignment="1">
      <alignment vertical="center" wrapText="1"/>
    </xf>
    <xf numFmtId="0" fontId="16" fillId="0" borderId="78" xfId="0" applyFont="1" applyBorder="1" applyAlignment="1">
      <alignment vertical="center" wrapText="1"/>
    </xf>
    <xf numFmtId="41" fontId="20" fillId="4" borderId="78" xfId="0" applyNumberFormat="1" applyFont="1" applyFill="1" applyBorder="1" applyAlignment="1">
      <alignment vertical="center" wrapText="1"/>
    </xf>
    <xf numFmtId="176" fontId="20" fillId="6" borderId="78" xfId="0" applyNumberFormat="1" applyFont="1" applyFill="1" applyBorder="1" applyAlignment="1">
      <alignment vertical="center" wrapText="1"/>
    </xf>
    <xf numFmtId="9" fontId="20" fillId="6" borderId="78" xfId="0" applyNumberFormat="1" applyFont="1" applyFill="1" applyBorder="1" applyAlignment="1">
      <alignment vertical="center" wrapText="1"/>
    </xf>
    <xf numFmtId="0" fontId="16" fillId="0" borderId="78" xfId="0" applyFont="1" applyBorder="1" applyAlignment="1">
      <alignment horizontal="left" vertical="center" wrapText="1"/>
    </xf>
    <xf numFmtId="0" fontId="16" fillId="0" borderId="78" xfId="0" applyFont="1" applyBorder="1" applyAlignment="1">
      <alignment horizontal="left" vertical="center" shrinkToFit="1"/>
    </xf>
    <xf numFmtId="41" fontId="16" fillId="0" borderId="78" xfId="0" applyNumberFormat="1" applyFont="1" applyFill="1" applyBorder="1" applyAlignment="1">
      <alignment vertical="center" wrapText="1"/>
    </xf>
    <xf numFmtId="176" fontId="16" fillId="0" borderId="78" xfId="0" applyNumberFormat="1" applyFont="1" applyFill="1" applyBorder="1" applyAlignment="1">
      <alignment vertical="center" wrapText="1"/>
    </xf>
    <xf numFmtId="9" fontId="20" fillId="0" borderId="78" xfId="0" applyNumberFormat="1" applyFont="1" applyFill="1" applyBorder="1" applyAlignment="1">
      <alignment vertical="center" wrapText="1"/>
    </xf>
    <xf numFmtId="9" fontId="16" fillId="5" borderId="78" xfId="0" applyNumberFormat="1" applyFont="1" applyFill="1" applyBorder="1" applyAlignment="1">
      <alignment vertical="center" wrapText="1"/>
    </xf>
    <xf numFmtId="0" fontId="14" fillId="0" borderId="78" xfId="0" applyFont="1" applyBorder="1" applyAlignment="1">
      <alignment vertical="center"/>
    </xf>
    <xf numFmtId="0" fontId="15" fillId="0" borderId="78" xfId="0" applyFont="1" applyBorder="1" applyAlignment="1">
      <alignment vertical="center" shrinkToFit="1"/>
    </xf>
    <xf numFmtId="41" fontId="15" fillId="0" borderId="78" xfId="1" applyFont="1" applyBorder="1" applyAlignment="1">
      <alignment vertical="center"/>
    </xf>
    <xf numFmtId="41" fontId="15" fillId="4" borderId="78" xfId="1" applyFont="1" applyFill="1" applyBorder="1" applyAlignment="1">
      <alignment vertical="center"/>
    </xf>
    <xf numFmtId="0" fontId="16" fillId="0" borderId="79" xfId="0" applyFont="1" applyBorder="1" applyAlignment="1">
      <alignment vertical="center" wrapText="1"/>
    </xf>
    <xf numFmtId="41" fontId="16" fillId="0" borderId="79" xfId="0" applyNumberFormat="1" applyFont="1" applyBorder="1" applyAlignment="1">
      <alignment vertical="center" wrapText="1"/>
    </xf>
    <xf numFmtId="176" fontId="16" fillId="0" borderId="79" xfId="0" applyNumberFormat="1" applyFont="1" applyBorder="1" applyAlignment="1">
      <alignment vertical="center" wrapText="1"/>
    </xf>
    <xf numFmtId="9" fontId="16" fillId="0" borderId="79" xfId="0" applyNumberFormat="1" applyFont="1" applyBorder="1" applyAlignment="1">
      <alignment vertical="center" wrapText="1"/>
    </xf>
    <xf numFmtId="0" fontId="16" fillId="0" borderId="83" xfId="0" applyFont="1" applyBorder="1" applyAlignment="1">
      <alignment vertical="center" wrapText="1"/>
    </xf>
    <xf numFmtId="0" fontId="16" fillId="0" borderId="80" xfId="0" applyFont="1" applyBorder="1" applyAlignment="1">
      <alignment vertical="center" wrapText="1"/>
    </xf>
    <xf numFmtId="41" fontId="16" fillId="0" borderId="80" xfId="0" applyNumberFormat="1" applyFont="1" applyBorder="1" applyAlignment="1">
      <alignment vertical="center" wrapText="1"/>
    </xf>
    <xf numFmtId="176" fontId="16" fillId="0" borderId="80" xfId="0" applyNumberFormat="1" applyFont="1" applyBorder="1" applyAlignment="1">
      <alignment vertical="center" wrapText="1"/>
    </xf>
    <xf numFmtId="9" fontId="16" fillId="0" borderId="80" xfId="0" applyNumberFormat="1" applyFont="1" applyBorder="1" applyAlignment="1">
      <alignment vertical="center" wrapText="1"/>
    </xf>
    <xf numFmtId="0" fontId="16" fillId="0" borderId="91" xfId="0" applyFont="1" applyBorder="1" applyAlignment="1">
      <alignment vertical="center" wrapText="1"/>
    </xf>
    <xf numFmtId="0" fontId="16" fillId="0" borderId="92" xfId="0" applyFont="1" applyBorder="1" applyAlignment="1">
      <alignment vertical="center" wrapText="1"/>
    </xf>
    <xf numFmtId="41" fontId="16" fillId="0" borderId="92" xfId="0" applyNumberFormat="1" applyFont="1" applyBorder="1" applyAlignment="1">
      <alignment vertical="center" wrapText="1"/>
    </xf>
    <xf numFmtId="176" fontId="16" fillId="0" borderId="92" xfId="0" applyNumberFormat="1" applyFont="1" applyBorder="1" applyAlignment="1">
      <alignment vertical="center" wrapText="1"/>
    </xf>
    <xf numFmtId="9" fontId="16" fillId="0" borderId="93" xfId="0" applyNumberFormat="1" applyFont="1" applyBorder="1" applyAlignment="1">
      <alignment vertical="center" wrapText="1"/>
    </xf>
    <xf numFmtId="9" fontId="20" fillId="4" borderId="78" xfId="0" applyNumberFormat="1" applyFont="1" applyFill="1" applyBorder="1" applyAlignment="1">
      <alignment vertical="center" wrapText="1"/>
    </xf>
    <xf numFmtId="0" fontId="13" fillId="0" borderId="19" xfId="3" applyFont="1" applyBorder="1" applyAlignment="1">
      <alignment horizontal="center" vertical="center" wrapText="1"/>
    </xf>
    <xf numFmtId="9" fontId="13" fillId="0" borderId="28" xfId="3" applyNumberFormat="1" applyFont="1" applyBorder="1" applyAlignment="1">
      <alignment horizontal="right" vertical="center" wrapText="1"/>
    </xf>
    <xf numFmtId="41" fontId="15" fillId="5" borderId="94" xfId="0" applyNumberFormat="1" applyFont="1" applyFill="1" applyBorder="1" applyAlignment="1">
      <alignment vertical="center" wrapText="1"/>
    </xf>
    <xf numFmtId="41" fontId="16" fillId="0" borderId="78" xfId="1" applyFont="1" applyFill="1" applyBorder="1" applyAlignment="1">
      <alignment horizontal="center" vertical="center" wrapText="1"/>
    </xf>
    <xf numFmtId="41" fontId="20" fillId="5" borderId="78" xfId="1" applyFont="1" applyFill="1" applyBorder="1" applyAlignment="1">
      <alignment horizontal="center" vertical="center" wrapText="1"/>
    </xf>
    <xf numFmtId="41" fontId="20" fillId="6" borderId="78" xfId="1" applyFont="1" applyFill="1" applyBorder="1" applyAlignment="1">
      <alignment horizontal="center" vertical="center" wrapText="1"/>
    </xf>
    <xf numFmtId="176" fontId="17" fillId="0" borderId="1" xfId="0" applyNumberFormat="1" applyFont="1" applyBorder="1" applyAlignment="1">
      <alignment vertical="center"/>
    </xf>
    <xf numFmtId="176" fontId="15" fillId="0" borderId="1" xfId="1" applyNumberFormat="1" applyFont="1" applyBorder="1" applyAlignment="1">
      <alignment vertical="center"/>
    </xf>
    <xf numFmtId="176" fontId="17" fillId="4" borderId="1" xfId="0" applyNumberFormat="1" applyFont="1" applyFill="1" applyBorder="1" applyAlignment="1">
      <alignment vertical="center"/>
    </xf>
    <xf numFmtId="9" fontId="20" fillId="4" borderId="42" xfId="10" applyFont="1" applyFill="1" applyBorder="1" applyAlignment="1">
      <alignment vertical="center" wrapText="1"/>
    </xf>
    <xf numFmtId="41" fontId="20" fillId="0" borderId="36" xfId="0" applyNumberFormat="1" applyFont="1" applyBorder="1" applyAlignment="1">
      <alignment horizontal="center" vertical="center" shrinkToFit="1"/>
    </xf>
    <xf numFmtId="41" fontId="20" fillId="0" borderId="42" xfId="0" applyNumberFormat="1" applyFont="1" applyBorder="1" applyAlignment="1">
      <alignment horizontal="center" vertical="center" wrapText="1"/>
    </xf>
    <xf numFmtId="0" fontId="13" fillId="0" borderId="29" xfId="3" applyFont="1" applyBorder="1" applyAlignment="1">
      <alignment horizontal="left" vertical="center" wrapText="1"/>
    </xf>
    <xf numFmtId="0" fontId="15" fillId="5" borderId="95" xfId="0" applyFont="1" applyFill="1" applyBorder="1" applyAlignment="1">
      <alignment vertical="center"/>
    </xf>
    <xf numFmtId="41" fontId="15" fillId="5" borderId="94" xfId="0" applyNumberFormat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35" fillId="0" borderId="63" xfId="0" applyNumberFormat="1" applyFont="1" applyBorder="1" applyAlignment="1">
      <alignment horizontal="left" vertical="center" wrapText="1"/>
    </xf>
    <xf numFmtId="0" fontId="35" fillId="0" borderId="10" xfId="0" applyFont="1" applyBorder="1" applyAlignment="1">
      <alignment horizontal="center" vertical="center" wrapText="1"/>
    </xf>
    <xf numFmtId="0" fontId="15" fillId="0" borderId="70" xfId="0" applyFont="1" applyBorder="1" applyAlignment="1">
      <alignment vertical="center" shrinkToFit="1"/>
    </xf>
    <xf numFmtId="41" fontId="15" fillId="0" borderId="33" xfId="0" applyNumberFormat="1" applyFont="1" applyBorder="1" applyAlignment="1">
      <alignment horizontal="right" vertical="center" shrinkToFit="1"/>
    </xf>
    <xf numFmtId="41" fontId="15" fillId="0" borderId="0" xfId="0" applyNumberFormat="1" applyFont="1" applyBorder="1" applyAlignment="1">
      <alignment horizontal="right" vertical="center" shrinkToFit="1"/>
    </xf>
    <xf numFmtId="0" fontId="35" fillId="0" borderId="10" xfId="0" applyFont="1" applyBorder="1" applyAlignment="1">
      <alignment horizontal="center" vertical="center" wrapText="1"/>
    </xf>
    <xf numFmtId="0" fontId="35" fillId="0" borderId="63" xfId="0" applyNumberFormat="1" applyFont="1" applyBorder="1" applyAlignment="1">
      <alignment horizontal="left" vertical="center" wrapText="1"/>
    </xf>
    <xf numFmtId="41" fontId="16" fillId="0" borderId="80" xfId="1" applyFont="1" applyBorder="1" applyAlignment="1">
      <alignment vertical="center" wrapText="1"/>
    </xf>
    <xf numFmtId="9" fontId="20" fillId="0" borderId="80" xfId="0" applyNumberFormat="1" applyFont="1" applyBorder="1" applyAlignment="1">
      <alignment vertical="center" wrapText="1"/>
    </xf>
    <xf numFmtId="176" fontId="17" fillId="4" borderId="42" xfId="0" applyNumberFormat="1" applyFont="1" applyFill="1" applyBorder="1" applyAlignment="1">
      <alignment vertical="center"/>
    </xf>
    <xf numFmtId="176" fontId="20" fillId="0" borderId="42" xfId="1" applyNumberFormat="1" applyFont="1" applyBorder="1" applyAlignment="1">
      <alignment vertical="center" wrapText="1"/>
    </xf>
    <xf numFmtId="176" fontId="20" fillId="4" borderId="42" xfId="1" applyNumberFormat="1" applyFont="1" applyFill="1" applyBorder="1" applyAlignment="1">
      <alignment vertical="center" wrapText="1"/>
    </xf>
    <xf numFmtId="176" fontId="16" fillId="0" borderId="42" xfId="1" applyNumberFormat="1" applyFont="1" applyBorder="1" applyAlignment="1">
      <alignment vertical="center" wrapText="1"/>
    </xf>
    <xf numFmtId="0" fontId="35" fillId="0" borderId="10" xfId="0" applyFont="1" applyBorder="1" applyAlignment="1">
      <alignment horizontal="center" vertical="center" wrapText="1"/>
    </xf>
    <xf numFmtId="41" fontId="17" fillId="5" borderId="70" xfId="1" applyNumberFormat="1" applyFont="1" applyFill="1" applyBorder="1" applyAlignment="1">
      <alignment vertical="center"/>
    </xf>
    <xf numFmtId="41" fontId="15" fillId="0" borderId="0" xfId="0" applyNumberFormat="1" applyFont="1" applyBorder="1" applyAlignment="1">
      <alignment horizontal="right" vertical="center" wrapText="1"/>
    </xf>
    <xf numFmtId="41" fontId="17" fillId="0" borderId="3" xfId="0" applyNumberFormat="1" applyFont="1" applyBorder="1" applyAlignment="1">
      <alignment vertical="center" wrapText="1"/>
    </xf>
    <xf numFmtId="41" fontId="15" fillId="5" borderId="96" xfId="1" applyFont="1" applyFill="1" applyBorder="1" applyAlignment="1">
      <alignment vertical="center"/>
    </xf>
    <xf numFmtId="0" fontId="15" fillId="0" borderId="97" xfId="0" applyFont="1" applyBorder="1" applyAlignment="1">
      <alignment vertical="center" shrinkToFit="1"/>
    </xf>
    <xf numFmtId="0" fontId="15" fillId="0" borderId="95" xfId="0" applyFont="1" applyBorder="1" applyAlignment="1">
      <alignment vertical="center" wrapText="1"/>
    </xf>
    <xf numFmtId="41" fontId="15" fillId="0" borderId="94" xfId="0" applyNumberFormat="1" applyFont="1" applyBorder="1" applyAlignment="1">
      <alignment vertical="center" wrapText="1"/>
    </xf>
    <xf numFmtId="0" fontId="15" fillId="0" borderId="100" xfId="0" applyFont="1" applyBorder="1" applyAlignment="1">
      <alignment vertical="center"/>
    </xf>
    <xf numFmtId="41" fontId="15" fillId="0" borderId="95" xfId="1" applyFont="1" applyBorder="1" applyAlignment="1">
      <alignment vertical="center"/>
    </xf>
    <xf numFmtId="41" fontId="15" fillId="0" borderId="100" xfId="1" applyFont="1" applyBorder="1" applyAlignment="1">
      <alignment vertical="center"/>
    </xf>
    <xf numFmtId="41" fontId="17" fillId="5" borderId="95" xfId="1" applyNumberFormat="1" applyFont="1" applyFill="1" applyBorder="1" applyAlignment="1">
      <alignment vertical="center"/>
    </xf>
    <xf numFmtId="0" fontId="15" fillId="0" borderId="95" xfId="0" applyFont="1" applyBorder="1" applyAlignment="1">
      <alignment vertical="center"/>
    </xf>
    <xf numFmtId="41" fontId="17" fillId="0" borderId="94" xfId="0" applyNumberFormat="1" applyFont="1" applyBorder="1" applyAlignment="1">
      <alignment vertical="center"/>
    </xf>
    <xf numFmtId="0" fontId="15" fillId="0" borderId="95" xfId="0" applyFont="1" applyBorder="1" applyAlignment="1">
      <alignment horizontal="left" vertical="center"/>
    </xf>
    <xf numFmtId="41" fontId="15" fillId="0" borderId="94" xfId="0" applyNumberFormat="1" applyFont="1" applyBorder="1" applyAlignment="1">
      <alignment vertical="center"/>
    </xf>
    <xf numFmtId="0" fontId="15" fillId="0" borderId="101" xfId="0" applyFont="1" applyBorder="1" applyAlignment="1">
      <alignment horizontal="center" vertical="center" wrapText="1"/>
    </xf>
    <xf numFmtId="41" fontId="15" fillId="0" borderId="102" xfId="0" applyNumberFormat="1" applyFont="1" applyBorder="1" applyAlignment="1">
      <alignment vertical="center" wrapText="1"/>
    </xf>
    <xf numFmtId="41" fontId="17" fillId="4" borderId="100" xfId="1" applyFont="1" applyFill="1" applyBorder="1" applyAlignment="1">
      <alignment vertical="center"/>
    </xf>
    <xf numFmtId="41" fontId="17" fillId="4" borderId="95" xfId="1" applyNumberFormat="1" applyFont="1" applyFill="1" applyBorder="1" applyAlignment="1">
      <alignment vertical="center"/>
    </xf>
    <xf numFmtId="0" fontId="15" fillId="4" borderId="95" xfId="0" applyFont="1" applyFill="1" applyBorder="1" applyAlignment="1">
      <alignment vertical="center" wrapText="1"/>
    </xf>
    <xf numFmtId="41" fontId="15" fillId="4" borderId="94" xfId="0" applyNumberFormat="1" applyFont="1" applyFill="1" applyBorder="1" applyAlignment="1">
      <alignment vertical="center" wrapText="1"/>
    </xf>
    <xf numFmtId="41" fontId="15" fillId="0" borderId="100" xfId="1" applyNumberFormat="1" applyFont="1" applyBorder="1" applyAlignment="1">
      <alignment vertical="center"/>
    </xf>
    <xf numFmtId="41" fontId="15" fillId="5" borderId="95" xfId="1" applyNumberFormat="1" applyFont="1" applyFill="1" applyBorder="1" applyAlignment="1">
      <alignment vertical="center"/>
    </xf>
    <xf numFmtId="0" fontId="15" fillId="0" borderId="96" xfId="0" applyFont="1" applyBorder="1" applyAlignment="1">
      <alignment vertical="center"/>
    </xf>
    <xf numFmtId="41" fontId="17" fillId="0" borderId="100" xfId="1" applyNumberFormat="1" applyFont="1" applyBorder="1" applyAlignment="1">
      <alignment vertical="center"/>
    </xf>
    <xf numFmtId="41" fontId="17" fillId="0" borderId="100" xfId="1" applyFont="1" applyBorder="1" applyAlignment="1">
      <alignment vertical="center"/>
    </xf>
    <xf numFmtId="0" fontId="15" fillId="0" borderId="97" xfId="0" applyFont="1" applyBorder="1" applyAlignment="1">
      <alignment vertical="center" wrapText="1"/>
    </xf>
    <xf numFmtId="41" fontId="15" fillId="0" borderId="98" xfId="0" applyNumberFormat="1" applyFont="1" applyBorder="1" applyAlignment="1">
      <alignment horizontal="right" vertical="center" wrapText="1"/>
    </xf>
    <xf numFmtId="0" fontId="15" fillId="0" borderId="98" xfId="0" applyFont="1" applyBorder="1" applyAlignment="1">
      <alignment horizontal="center" vertical="center" wrapText="1"/>
    </xf>
    <xf numFmtId="41" fontId="17" fillId="0" borderId="99" xfId="0" applyNumberFormat="1" applyFont="1" applyBorder="1" applyAlignment="1">
      <alignment vertical="center" wrapText="1"/>
    </xf>
    <xf numFmtId="41" fontId="17" fillId="4" borderId="100" xfId="1" applyNumberFormat="1" applyFont="1" applyFill="1" applyBorder="1" applyAlignment="1">
      <alignment vertical="center"/>
    </xf>
    <xf numFmtId="41" fontId="17" fillId="4" borderId="95" xfId="1" applyFont="1" applyFill="1" applyBorder="1" applyAlignment="1">
      <alignment vertical="center"/>
    </xf>
    <xf numFmtId="41" fontId="15" fillId="4" borderId="95" xfId="0" applyNumberFormat="1" applyFont="1" applyFill="1" applyBorder="1" applyAlignment="1">
      <alignment vertical="center"/>
    </xf>
    <xf numFmtId="41" fontId="17" fillId="4" borderId="94" xfId="0" applyNumberFormat="1" applyFont="1" applyFill="1" applyBorder="1" applyAlignment="1">
      <alignment vertical="center"/>
    </xf>
    <xf numFmtId="0" fontId="15" fillId="5" borderId="96" xfId="0" applyFont="1" applyFill="1" applyBorder="1" applyAlignment="1">
      <alignment vertical="center"/>
    </xf>
    <xf numFmtId="41" fontId="15" fillId="5" borderId="96" xfId="1" applyNumberFormat="1" applyFont="1" applyFill="1" applyBorder="1" applyAlignment="1">
      <alignment vertical="center"/>
    </xf>
    <xf numFmtId="41" fontId="15" fillId="5" borderId="100" xfId="1" applyFont="1" applyFill="1" applyBorder="1" applyAlignment="1">
      <alignment vertical="center"/>
    </xf>
    <xf numFmtId="41" fontId="15" fillId="5" borderId="97" xfId="1" applyFont="1" applyFill="1" applyBorder="1" applyAlignment="1">
      <alignment vertical="center"/>
    </xf>
    <xf numFmtId="41" fontId="17" fillId="5" borderId="94" xfId="0" applyNumberFormat="1" applyFont="1" applyFill="1" applyBorder="1" applyAlignment="1">
      <alignment vertical="center" wrapText="1"/>
    </xf>
    <xf numFmtId="0" fontId="15" fillId="5" borderId="100" xfId="0" applyFont="1" applyFill="1" applyBorder="1" applyAlignment="1">
      <alignment vertical="center"/>
    </xf>
    <xf numFmtId="41" fontId="15" fillId="5" borderId="100" xfId="1" applyNumberFormat="1" applyFont="1" applyFill="1" applyBorder="1" applyAlignment="1">
      <alignment vertical="center"/>
    </xf>
    <xf numFmtId="41" fontId="17" fillId="5" borderId="94" xfId="0" applyNumberFormat="1" applyFont="1" applyFill="1" applyBorder="1" applyAlignment="1">
      <alignment vertical="center"/>
    </xf>
    <xf numFmtId="0" fontId="15" fillId="5" borderId="95" xfId="0" applyFont="1" applyFill="1" applyBorder="1" applyAlignment="1">
      <alignment vertical="center" wrapText="1"/>
    </xf>
    <xf numFmtId="41" fontId="15" fillId="5" borderId="97" xfId="1" applyNumberFormat="1" applyFont="1" applyFill="1" applyBorder="1" applyAlignment="1">
      <alignment vertical="center"/>
    </xf>
    <xf numFmtId="0" fontId="19" fillId="5" borderId="95" xfId="0" applyFont="1" applyFill="1" applyBorder="1" applyAlignment="1">
      <alignment vertical="center" shrinkToFit="1"/>
    </xf>
    <xf numFmtId="41" fontId="15" fillId="5" borderId="95" xfId="0" applyNumberFormat="1" applyFont="1" applyFill="1" applyBorder="1" applyAlignment="1">
      <alignment vertical="center"/>
    </xf>
    <xf numFmtId="41" fontId="15" fillId="0" borderId="96" xfId="1" applyNumberFormat="1" applyFont="1" applyBorder="1" applyAlignment="1">
      <alignment vertical="center"/>
    </xf>
    <xf numFmtId="41" fontId="15" fillId="0" borderId="96" xfId="1" applyFont="1" applyBorder="1" applyAlignment="1">
      <alignment vertical="center"/>
    </xf>
    <xf numFmtId="41" fontId="15" fillId="0" borderId="97" xfId="1" applyFont="1" applyBorder="1" applyAlignment="1">
      <alignment vertical="center"/>
    </xf>
    <xf numFmtId="41" fontId="15" fillId="5" borderId="95" xfId="1" applyFont="1" applyFill="1" applyBorder="1" applyAlignment="1">
      <alignment vertical="center"/>
    </xf>
    <xf numFmtId="41" fontId="15" fillId="0" borderId="76" xfId="0" applyNumberFormat="1" applyFont="1" applyBorder="1" applyAlignment="1">
      <alignment horizontal="right" vertical="center"/>
    </xf>
    <xf numFmtId="41" fontId="17" fillId="0" borderId="94" xfId="0" applyNumberFormat="1" applyFont="1" applyBorder="1" applyAlignment="1">
      <alignment vertical="center" wrapText="1"/>
    </xf>
    <xf numFmtId="0" fontId="19" fillId="0" borderId="95" xfId="0" applyFont="1" applyBorder="1" applyAlignment="1">
      <alignment vertical="center" shrinkToFit="1"/>
    </xf>
    <xf numFmtId="41" fontId="15" fillId="0" borderId="95" xfId="0" applyNumberFormat="1" applyFont="1" applyBorder="1" applyAlignment="1">
      <alignment vertical="center"/>
    </xf>
    <xf numFmtId="0" fontId="15" fillId="0" borderId="95" xfId="0" applyFont="1" applyBorder="1" applyAlignment="1">
      <alignment vertical="center" shrinkToFit="1"/>
    </xf>
    <xf numFmtId="41" fontId="17" fillId="0" borderId="95" xfId="1" applyNumberFormat="1" applyFont="1" applyBorder="1" applyAlignment="1">
      <alignment vertical="center"/>
    </xf>
    <xf numFmtId="41" fontId="17" fillId="0" borderId="95" xfId="1" applyFont="1" applyBorder="1" applyAlignment="1">
      <alignment vertical="center"/>
    </xf>
    <xf numFmtId="41" fontId="17" fillId="3" borderId="100" xfId="1" applyNumberFormat="1" applyFont="1" applyFill="1" applyBorder="1" applyAlignment="1">
      <alignment vertical="center"/>
    </xf>
    <xf numFmtId="41" fontId="17" fillId="3" borderId="95" xfId="1" applyNumberFormat="1" applyFont="1" applyFill="1" applyBorder="1" applyAlignment="1">
      <alignment vertical="center"/>
    </xf>
    <xf numFmtId="41" fontId="17" fillId="3" borderId="95" xfId="1" applyFont="1" applyFill="1" applyBorder="1" applyAlignment="1">
      <alignment vertical="center"/>
    </xf>
    <xf numFmtId="0" fontId="15" fillId="3" borderId="100" xfId="0" applyFont="1" applyFill="1" applyBorder="1" applyAlignment="1">
      <alignment vertical="center"/>
    </xf>
    <xf numFmtId="0" fontId="15" fillId="3" borderId="100" xfId="0" applyFont="1" applyFill="1" applyBorder="1" applyAlignment="1">
      <alignment horizontal="center" vertical="center"/>
    </xf>
    <xf numFmtId="41" fontId="17" fillId="3" borderId="100" xfId="0" applyNumberFormat="1" applyFont="1" applyFill="1" applyBorder="1" applyAlignment="1">
      <alignment vertical="center"/>
    </xf>
    <xf numFmtId="0" fontId="15" fillId="0" borderId="100" xfId="0" applyFont="1" applyBorder="1" applyAlignment="1">
      <alignment horizontal="center" vertical="center"/>
    </xf>
    <xf numFmtId="41" fontId="15" fillId="0" borderId="100" xfId="0" applyNumberFormat="1" applyFont="1" applyBorder="1" applyAlignment="1">
      <alignment vertical="center"/>
    </xf>
    <xf numFmtId="0" fontId="15" fillId="0" borderId="100" xfId="0" applyFont="1" applyBorder="1" applyAlignment="1">
      <alignment horizontal="center" vertical="center" wrapText="1"/>
    </xf>
    <xf numFmtId="41" fontId="17" fillId="3" borderId="100" xfId="1" applyFont="1" applyFill="1" applyBorder="1" applyAlignment="1">
      <alignment vertical="center"/>
    </xf>
    <xf numFmtId="0" fontId="15" fillId="3" borderId="95" xfId="0" applyFont="1" applyFill="1" applyBorder="1" applyAlignment="1">
      <alignment vertical="center"/>
    </xf>
    <xf numFmtId="41" fontId="15" fillId="3" borderId="76" xfId="0" applyNumberFormat="1" applyFont="1" applyFill="1" applyBorder="1" applyAlignment="1">
      <alignment horizontal="right" vertical="center"/>
    </xf>
    <xf numFmtId="41" fontId="17" fillId="3" borderId="94" xfId="0" applyNumberFormat="1" applyFont="1" applyFill="1" applyBorder="1" applyAlignment="1">
      <alignment vertical="center"/>
    </xf>
    <xf numFmtId="3" fontId="15" fillId="0" borderId="76" xfId="0" applyNumberFormat="1" applyFont="1" applyBorder="1" applyAlignment="1">
      <alignment horizontal="right" vertical="center"/>
    </xf>
    <xf numFmtId="0" fontId="15" fillId="2" borderId="70" xfId="0" applyFont="1" applyFill="1" applyBorder="1" applyAlignment="1">
      <alignment horizontal="center" vertical="center" wrapText="1"/>
    </xf>
    <xf numFmtId="0" fontId="15" fillId="2" borderId="100" xfId="0" applyFont="1" applyFill="1" applyBorder="1" applyAlignment="1">
      <alignment horizontal="center" vertical="center"/>
    </xf>
    <xf numFmtId="0" fontId="15" fillId="2" borderId="96" xfId="0" applyFont="1" applyFill="1" applyBorder="1" applyAlignment="1">
      <alignment horizontal="center" vertical="center" wrapText="1"/>
    </xf>
    <xf numFmtId="41" fontId="17" fillId="5" borderId="100" xfId="1" applyNumberFormat="1" applyFont="1" applyFill="1" applyBorder="1" applyAlignment="1">
      <alignment vertical="center"/>
    </xf>
    <xf numFmtId="41" fontId="15" fillId="4" borderId="95" xfId="1" applyFont="1" applyFill="1" applyBorder="1" applyAlignment="1">
      <alignment vertical="center"/>
    </xf>
    <xf numFmtId="0" fontId="15" fillId="0" borderId="35" xfId="0" applyFont="1" applyBorder="1" applyAlignment="1">
      <alignment vertical="center" shrinkToFit="1"/>
    </xf>
    <xf numFmtId="0" fontId="15" fillId="0" borderId="35" xfId="0" applyFont="1" applyBorder="1" applyAlignment="1">
      <alignment horizontal="left" vertical="center" shrinkToFit="1"/>
    </xf>
    <xf numFmtId="0" fontId="15" fillId="0" borderId="97" xfId="0" applyFont="1" applyBorder="1" applyAlignment="1">
      <alignment horizontal="left" vertical="center" shrinkToFit="1"/>
    </xf>
    <xf numFmtId="41" fontId="15" fillId="0" borderId="98" xfId="0" applyNumberFormat="1" applyFont="1" applyBorder="1" applyAlignment="1">
      <alignment horizontal="right" vertical="center" shrinkToFit="1"/>
    </xf>
    <xf numFmtId="0" fontId="15" fillId="4" borderId="95" xfId="0" applyFont="1" applyFill="1" applyBorder="1" applyAlignment="1">
      <alignment vertical="center"/>
    </xf>
    <xf numFmtId="0" fontId="15" fillId="0" borderId="100" xfId="0" applyFont="1" applyBorder="1" applyAlignment="1">
      <alignment vertical="center" shrinkToFit="1"/>
    </xf>
    <xf numFmtId="41" fontId="15" fillId="0" borderId="95" xfId="1" applyNumberFormat="1" applyFont="1" applyBorder="1" applyAlignment="1">
      <alignment vertical="center"/>
    </xf>
    <xf numFmtId="41" fontId="15" fillId="0" borderId="72" xfId="0" applyNumberFormat="1" applyFont="1" applyBorder="1" applyAlignment="1">
      <alignment vertical="center"/>
    </xf>
    <xf numFmtId="41" fontId="15" fillId="0" borderId="70" xfId="0" applyNumberFormat="1" applyFont="1" applyBorder="1" applyAlignment="1">
      <alignment vertical="center"/>
    </xf>
    <xf numFmtId="41" fontId="15" fillId="0" borderId="71" xfId="0" applyNumberFormat="1" applyFont="1" applyBorder="1" applyAlignment="1">
      <alignment vertical="center"/>
    </xf>
    <xf numFmtId="0" fontId="18" fillId="0" borderId="100" xfId="0" applyFont="1" applyBorder="1" applyAlignment="1">
      <alignment vertical="center" shrinkToFit="1"/>
    </xf>
    <xf numFmtId="41" fontId="15" fillId="0" borderId="97" xfId="1" applyNumberFormat="1" applyFont="1" applyBorder="1" applyAlignment="1">
      <alignment vertical="center"/>
    </xf>
    <xf numFmtId="41" fontId="15" fillId="0" borderId="99" xfId="0" applyNumberFormat="1" applyFont="1" applyBorder="1" applyAlignment="1">
      <alignment vertical="center"/>
    </xf>
    <xf numFmtId="0" fontId="15" fillId="0" borderId="97" xfId="0" applyFont="1" applyBorder="1" applyAlignment="1">
      <alignment vertical="center"/>
    </xf>
    <xf numFmtId="0" fontId="15" fillId="0" borderId="98" xfId="0" applyNumberFormat="1" applyFont="1" applyBorder="1" applyAlignment="1">
      <alignment horizontal="right" vertical="center"/>
    </xf>
    <xf numFmtId="3" fontId="15" fillId="0" borderId="33" xfId="0" applyNumberFormat="1" applyFont="1" applyBorder="1" applyAlignment="1">
      <alignment horizontal="right" vertical="center"/>
    </xf>
    <xf numFmtId="0" fontId="15" fillId="3" borderId="100" xfId="0" applyNumberFormat="1" applyFont="1" applyFill="1" applyBorder="1" applyAlignment="1">
      <alignment horizontal="right" vertical="center"/>
    </xf>
    <xf numFmtId="0" fontId="15" fillId="0" borderId="72" xfId="0" applyFont="1" applyBorder="1" applyAlignment="1">
      <alignment horizontal="center" vertical="center"/>
    </xf>
    <xf numFmtId="41" fontId="17" fillId="0" borderId="72" xfId="0" applyNumberFormat="1" applyFont="1" applyBorder="1" applyAlignment="1">
      <alignment vertical="center"/>
    </xf>
    <xf numFmtId="3" fontId="15" fillId="0" borderId="96" xfId="0" applyNumberFormat="1" applyFont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41" fontId="15" fillId="0" borderId="96" xfId="0" applyNumberFormat="1" applyFont="1" applyBorder="1" applyAlignment="1">
      <alignment vertical="center"/>
    </xf>
    <xf numFmtId="0" fontId="15" fillId="0" borderId="100" xfId="0" applyNumberFormat="1" applyFont="1" applyBorder="1" applyAlignment="1">
      <alignment horizontal="right" vertical="center"/>
    </xf>
    <xf numFmtId="41" fontId="17" fillId="0" borderId="100" xfId="0" applyNumberFormat="1" applyFont="1" applyBorder="1" applyAlignment="1">
      <alignment vertical="center"/>
    </xf>
    <xf numFmtId="0" fontId="15" fillId="0" borderId="2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right" vertical="center" shrinkToFit="1"/>
    </xf>
    <xf numFmtId="0" fontId="15" fillId="0" borderId="2" xfId="0" applyFont="1" applyBorder="1" applyAlignment="1">
      <alignment horizontal="center" vertical="center" wrapText="1"/>
    </xf>
    <xf numFmtId="0" fontId="15" fillId="0" borderId="72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vertical="center" wrapText="1"/>
    </xf>
    <xf numFmtId="0" fontId="15" fillId="0" borderId="100" xfId="0" applyFont="1" applyBorder="1" applyAlignment="1">
      <alignment vertical="center" wrapText="1"/>
    </xf>
    <xf numFmtId="3" fontId="15" fillId="0" borderId="96" xfId="0" applyNumberFormat="1" applyFont="1" applyBorder="1" applyAlignment="1">
      <alignment vertical="center"/>
    </xf>
    <xf numFmtId="41" fontId="17" fillId="0" borderId="2" xfId="0" applyNumberFormat="1" applyFont="1" applyBorder="1" applyAlignment="1">
      <alignment vertical="center"/>
    </xf>
    <xf numFmtId="0" fontId="15" fillId="0" borderId="96" xfId="0" applyNumberFormat="1" applyFont="1" applyBorder="1" applyAlignment="1">
      <alignment horizontal="right" vertical="center"/>
    </xf>
    <xf numFmtId="41" fontId="15" fillId="3" borderId="100" xfId="0" applyNumberFormat="1" applyFont="1" applyFill="1" applyBorder="1" applyAlignment="1">
      <alignment vertical="center"/>
    </xf>
    <xf numFmtId="0" fontId="11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center" vertical="center"/>
    </xf>
    <xf numFmtId="0" fontId="13" fillId="0" borderId="21" xfId="3" applyFont="1" applyBorder="1" applyAlignment="1">
      <alignment horizontal="center" vertical="center" wrapText="1"/>
    </xf>
    <xf numFmtId="0" fontId="30" fillId="0" borderId="23" xfId="0" applyFont="1" applyBorder="1"/>
    <xf numFmtId="0" fontId="26" fillId="0" borderId="30" xfId="3" applyFont="1" applyBorder="1" applyAlignment="1">
      <alignment horizontal="center" vertical="center"/>
    </xf>
    <xf numFmtId="0" fontId="26" fillId="0" borderId="31" xfId="3" applyFont="1" applyBorder="1" applyAlignment="1">
      <alignment horizontal="center" vertical="center"/>
    </xf>
    <xf numFmtId="0" fontId="13" fillId="0" borderId="31" xfId="3" applyFont="1" applyBorder="1" applyAlignment="1">
      <alignment horizontal="center" vertical="center" wrapText="1"/>
    </xf>
    <xf numFmtId="0" fontId="13" fillId="0" borderId="20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21" fillId="0" borderId="0" xfId="3" applyFont="1" applyAlignment="1">
      <alignment horizontal="center" vertical="center" wrapText="1"/>
    </xf>
    <xf numFmtId="0" fontId="0" fillId="0" borderId="0" xfId="0"/>
    <xf numFmtId="0" fontId="23" fillId="0" borderId="0" xfId="3" applyFont="1" applyAlignment="1">
      <alignment horizontal="left" vertical="center" wrapText="1"/>
    </xf>
    <xf numFmtId="0" fontId="26" fillId="0" borderId="17" xfId="3" applyFont="1" applyBorder="1" applyAlignment="1">
      <alignment horizontal="center" vertical="center"/>
    </xf>
    <xf numFmtId="0" fontId="26" fillId="0" borderId="18" xfId="3" applyFont="1" applyBorder="1" applyAlignment="1">
      <alignment horizontal="center" vertical="center"/>
    </xf>
    <xf numFmtId="0" fontId="13" fillId="0" borderId="19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center" wrapText="1"/>
    </xf>
    <xf numFmtId="0" fontId="16" fillId="4" borderId="78" xfId="0" applyFont="1" applyFill="1" applyBorder="1" applyAlignment="1">
      <alignment horizontal="left" vertical="center" wrapText="1"/>
    </xf>
    <xf numFmtId="0" fontId="16" fillId="4" borderId="42" xfId="0" applyFont="1" applyFill="1" applyBorder="1" applyAlignment="1">
      <alignment vertical="center" wrapText="1"/>
    </xf>
    <xf numFmtId="0" fontId="16" fillId="4" borderId="60" xfId="0" applyFont="1" applyFill="1" applyBorder="1" applyAlignment="1">
      <alignment horizontal="left" vertical="center" wrapText="1"/>
    </xf>
    <xf numFmtId="0" fontId="16" fillId="4" borderId="61" xfId="0" applyFont="1" applyFill="1" applyBorder="1" applyAlignment="1">
      <alignment horizontal="left" vertical="center" wrapText="1"/>
    </xf>
    <xf numFmtId="0" fontId="16" fillId="5" borderId="78" xfId="0" applyFont="1" applyFill="1" applyBorder="1" applyAlignment="1">
      <alignment horizontal="left" vertical="center" wrapText="1"/>
    </xf>
    <xf numFmtId="0" fontId="16" fillId="5" borderId="84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85" xfId="0" applyFont="1" applyFill="1" applyBorder="1" applyAlignment="1">
      <alignment horizontal="center" vertical="center" wrapText="1"/>
    </xf>
    <xf numFmtId="0" fontId="16" fillId="5" borderId="86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16" fillId="5" borderId="87" xfId="0" applyFont="1" applyFill="1" applyBorder="1" applyAlignment="1">
      <alignment horizontal="center" vertical="center" wrapText="1"/>
    </xf>
    <xf numFmtId="0" fontId="16" fillId="5" borderId="88" xfId="0" applyFont="1" applyFill="1" applyBorder="1" applyAlignment="1">
      <alignment horizontal="center" vertical="center" wrapText="1"/>
    </xf>
    <xf numFmtId="0" fontId="16" fillId="5" borderId="89" xfId="0" applyFont="1" applyFill="1" applyBorder="1" applyAlignment="1">
      <alignment horizontal="center" vertical="center" wrapText="1"/>
    </xf>
    <xf numFmtId="0" fontId="16" fillId="5" borderId="90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left" vertical="center" wrapText="1"/>
    </xf>
    <xf numFmtId="0" fontId="16" fillId="4" borderId="41" xfId="0" applyFont="1" applyFill="1" applyBorder="1" applyAlignment="1">
      <alignment horizontal="left" vertical="center" wrapText="1"/>
    </xf>
    <xf numFmtId="0" fontId="15" fillId="4" borderId="40" xfId="0" applyFont="1" applyFill="1" applyBorder="1" applyAlignment="1">
      <alignment horizontal="left" vertical="center"/>
    </xf>
    <xf numFmtId="0" fontId="15" fillId="4" borderId="41" xfId="0" applyFont="1" applyFill="1" applyBorder="1" applyAlignment="1">
      <alignment horizontal="left" vertical="center"/>
    </xf>
    <xf numFmtId="0" fontId="16" fillId="4" borderId="42" xfId="0" applyFont="1" applyFill="1" applyBorder="1" applyAlignment="1">
      <alignment horizontal="left" vertical="center" wrapText="1"/>
    </xf>
    <xf numFmtId="0" fontId="16" fillId="0" borderId="58" xfId="0" applyFont="1" applyBorder="1" applyAlignment="1">
      <alignment horizontal="left" vertical="center" wrapText="1"/>
    </xf>
    <xf numFmtId="0" fontId="16" fillId="0" borderId="59" xfId="0" applyFont="1" applyBorder="1" applyAlignment="1">
      <alignment horizontal="left" vertical="center" wrapText="1"/>
    </xf>
    <xf numFmtId="0" fontId="16" fillId="4" borderId="53" xfId="0" applyFont="1" applyFill="1" applyBorder="1" applyAlignment="1">
      <alignment horizontal="left" vertical="center" wrapText="1"/>
    </xf>
    <xf numFmtId="0" fontId="16" fillId="4" borderId="54" xfId="0" applyFont="1" applyFill="1" applyBorder="1" applyAlignment="1">
      <alignment horizontal="left" vertical="center" wrapText="1"/>
    </xf>
    <xf numFmtId="0" fontId="16" fillId="0" borderId="43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78" xfId="0" applyFont="1" applyBorder="1" applyAlignment="1">
      <alignment horizontal="left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0" borderId="78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42" xfId="0" applyFont="1" applyBorder="1" applyAlignment="1">
      <alignment vertical="center" wrapText="1"/>
    </xf>
    <xf numFmtId="0" fontId="16" fillId="2" borderId="8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81" xfId="0" applyFont="1" applyFill="1" applyBorder="1" applyAlignment="1">
      <alignment horizontal="center" vertical="center"/>
    </xf>
    <xf numFmtId="0" fontId="16" fillId="2" borderId="8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6" fillId="2" borderId="32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5" fillId="6" borderId="74" xfId="0" applyFont="1" applyFill="1" applyBorder="1" applyAlignment="1">
      <alignment horizontal="left" vertical="center"/>
    </xf>
    <xf numFmtId="0" fontId="15" fillId="6" borderId="75" xfId="0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5" fillId="4" borderId="1" xfId="0" applyFont="1" applyFill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1" fontId="15" fillId="0" borderId="95" xfId="0" applyNumberFormat="1" applyFont="1" applyBorder="1" applyAlignment="1">
      <alignment horizontal="center" vertical="center"/>
    </xf>
    <xf numFmtId="41" fontId="15" fillId="0" borderId="76" xfId="0" applyNumberFormat="1" applyFont="1" applyBorder="1" applyAlignment="1">
      <alignment horizontal="center" vertical="center"/>
    </xf>
    <xf numFmtId="41" fontId="15" fillId="0" borderId="94" xfId="0" applyNumberFormat="1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5" borderId="100" xfId="0" applyFont="1" applyFill="1" applyBorder="1" applyAlignment="1">
      <alignment vertical="center"/>
    </xf>
    <xf numFmtId="0" fontId="15" fillId="4" borderId="100" xfId="0" applyFont="1" applyFill="1" applyBorder="1" applyAlignment="1">
      <alignment vertical="center"/>
    </xf>
    <xf numFmtId="0" fontId="15" fillId="4" borderId="96" xfId="0" applyFont="1" applyFill="1" applyBorder="1" applyAlignment="1">
      <alignment vertical="center"/>
    </xf>
    <xf numFmtId="0" fontId="15" fillId="4" borderId="95" xfId="0" applyFont="1" applyFill="1" applyBorder="1" applyAlignment="1">
      <alignment horizontal="center" vertical="center" shrinkToFit="1"/>
    </xf>
    <xf numFmtId="0" fontId="15" fillId="4" borderId="94" xfId="0" applyFont="1" applyFill="1" applyBorder="1" applyAlignment="1">
      <alignment horizontal="center" vertical="center" shrinkToFit="1"/>
    </xf>
    <xf numFmtId="0" fontId="15" fillId="4" borderId="100" xfId="0" applyFont="1" applyFill="1" applyBorder="1" applyAlignment="1">
      <alignment horizontal="left" vertical="center"/>
    </xf>
    <xf numFmtId="0" fontId="15" fillId="0" borderId="95" xfId="0" applyFont="1" applyBorder="1" applyAlignment="1">
      <alignment horizontal="left" vertical="center"/>
    </xf>
    <xf numFmtId="0" fontId="15" fillId="0" borderId="94" xfId="0" applyFont="1" applyBorder="1" applyAlignment="1">
      <alignment horizontal="left" vertical="center"/>
    </xf>
    <xf numFmtId="0" fontId="15" fillId="2" borderId="70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15" fillId="2" borderId="71" xfId="0" applyFont="1" applyFill="1" applyBorder="1" applyAlignment="1">
      <alignment horizontal="center" vertical="center" wrapText="1"/>
    </xf>
    <xf numFmtId="0" fontId="15" fillId="2" borderId="97" xfId="0" applyFont="1" applyFill="1" applyBorder="1" applyAlignment="1">
      <alignment horizontal="center" vertical="center" wrapText="1"/>
    </xf>
    <xf numFmtId="0" fontId="15" fillId="2" borderId="98" xfId="0" applyFont="1" applyFill="1" applyBorder="1" applyAlignment="1">
      <alignment horizontal="center" vertical="center" wrapText="1"/>
    </xf>
    <xf numFmtId="0" fontId="15" fillId="2" borderId="99" xfId="0" applyFont="1" applyFill="1" applyBorder="1" applyAlignment="1">
      <alignment horizontal="center" vertical="center" wrapText="1"/>
    </xf>
    <xf numFmtId="0" fontId="15" fillId="2" borderId="100" xfId="0" applyFont="1" applyFill="1" applyBorder="1" applyAlignment="1">
      <alignment horizontal="center" vertical="center"/>
    </xf>
    <xf numFmtId="0" fontId="15" fillId="2" borderId="72" xfId="0" applyFont="1" applyFill="1" applyBorder="1" applyAlignment="1">
      <alignment horizontal="center" vertical="center" wrapText="1"/>
    </xf>
    <xf numFmtId="0" fontId="15" fillId="2" borderId="96" xfId="0" applyFont="1" applyFill="1" applyBorder="1" applyAlignment="1">
      <alignment horizontal="center" vertical="center" wrapText="1"/>
    </xf>
    <xf numFmtId="0" fontId="15" fillId="2" borderId="100" xfId="0" applyFont="1" applyFill="1" applyBorder="1" applyAlignment="1">
      <alignment horizontal="center" vertical="center" wrapText="1"/>
    </xf>
    <xf numFmtId="0" fontId="15" fillId="3" borderId="100" xfId="0" applyFont="1" applyFill="1" applyBorder="1" applyAlignment="1">
      <alignment vertical="center"/>
    </xf>
    <xf numFmtId="0" fontId="15" fillId="0" borderId="76" xfId="0" applyFont="1" applyBorder="1" applyAlignment="1">
      <alignment horizontal="left" vertical="center"/>
    </xf>
    <xf numFmtId="0" fontId="15" fillId="0" borderId="100" xfId="0" applyFont="1" applyBorder="1" applyAlignment="1">
      <alignment horizontal="left" vertical="center"/>
    </xf>
    <xf numFmtId="0" fontId="35" fillId="0" borderId="6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68" xfId="0" applyFont="1" applyBorder="1" applyAlignment="1">
      <alignment horizontal="center" vertical="center" wrapText="1"/>
    </xf>
    <xf numFmtId="0" fontId="35" fillId="0" borderId="69" xfId="0" applyFont="1" applyBorder="1" applyAlignment="1">
      <alignment horizontal="center" vertical="center" wrapText="1"/>
    </xf>
    <xf numFmtId="0" fontId="35" fillId="0" borderId="66" xfId="0" applyFont="1" applyBorder="1" applyAlignment="1">
      <alignment horizontal="center" vertical="center" wrapText="1"/>
    </xf>
    <xf numFmtId="0" fontId="35" fillId="0" borderId="67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63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23" fillId="7" borderId="10" xfId="0" applyFont="1" applyFill="1" applyBorder="1" applyAlignment="1">
      <alignment horizontal="center" vertical="center" wrapText="1"/>
    </xf>
    <xf numFmtId="0" fontId="23" fillId="7" borderId="63" xfId="0" applyFont="1" applyFill="1" applyBorder="1" applyAlignment="1">
      <alignment horizontal="center" vertical="center" wrapText="1"/>
    </xf>
    <xf numFmtId="0" fontId="23" fillId="7" borderId="12" xfId="0" applyFont="1" applyFill="1" applyBorder="1" applyAlignment="1">
      <alignment horizontal="center" vertical="center" wrapText="1"/>
    </xf>
    <xf numFmtId="0" fontId="23" fillId="7" borderId="10" xfId="0" applyNumberFormat="1" applyFont="1" applyFill="1" applyBorder="1" applyAlignment="1">
      <alignment horizontal="center" vertical="center" wrapText="1"/>
    </xf>
    <xf numFmtId="178" fontId="36" fillId="0" borderId="63" xfId="0" applyNumberFormat="1" applyFont="1" applyFill="1" applyBorder="1" applyAlignment="1">
      <alignment horizontal="center" vertical="center" wrapText="1"/>
    </xf>
    <xf numFmtId="178" fontId="36" fillId="0" borderId="64" xfId="0" applyNumberFormat="1" applyFont="1" applyFill="1" applyBorder="1" applyAlignment="1">
      <alignment horizontal="center" vertical="center" wrapText="1"/>
    </xf>
    <xf numFmtId="178" fontId="36" fillId="0" borderId="12" xfId="0" applyNumberFormat="1" applyFont="1" applyFill="1" applyBorder="1" applyAlignment="1">
      <alignment horizontal="center" vertical="center" wrapText="1"/>
    </xf>
    <xf numFmtId="0" fontId="36" fillId="0" borderId="63" xfId="0" applyFont="1" applyFill="1" applyBorder="1" applyAlignment="1">
      <alignment horizontal="center" vertical="center" wrapText="1"/>
    </xf>
    <xf numFmtId="0" fontId="36" fillId="0" borderId="64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35" fillId="0" borderId="63" xfId="0" applyNumberFormat="1" applyFont="1" applyBorder="1" applyAlignment="1">
      <alignment horizontal="left" vertical="center" wrapText="1"/>
    </xf>
    <xf numFmtId="0" fontId="35" fillId="0" borderId="64" xfId="0" applyNumberFormat="1" applyFont="1" applyBorder="1" applyAlignment="1">
      <alignment horizontal="left" vertical="center" wrapText="1"/>
    </xf>
    <xf numFmtId="0" fontId="35" fillId="0" borderId="12" xfId="0" applyNumberFormat="1" applyFont="1" applyBorder="1" applyAlignment="1">
      <alignment horizontal="left" vertical="center" wrapText="1"/>
    </xf>
    <xf numFmtId="0" fontId="36" fillId="0" borderId="65" xfId="0" applyFont="1" applyFill="1" applyBorder="1" applyAlignment="1">
      <alignment horizontal="center" vertical="center" wrapText="1"/>
    </xf>
    <xf numFmtId="0" fontId="36" fillId="0" borderId="16" xfId="0" applyFont="1" applyFill="1" applyBorder="1" applyAlignment="1">
      <alignment horizontal="center" vertical="center" wrapText="1"/>
    </xf>
    <xf numFmtId="0" fontId="36" fillId="0" borderId="68" xfId="0" applyFont="1" applyFill="1" applyBorder="1" applyAlignment="1">
      <alignment horizontal="center" vertical="center" wrapText="1"/>
    </xf>
    <xf numFmtId="0" fontId="36" fillId="0" borderId="69" xfId="0" applyFont="1" applyFill="1" applyBorder="1" applyAlignment="1">
      <alignment horizontal="center" vertical="center" wrapText="1"/>
    </xf>
    <xf numFmtId="0" fontId="36" fillId="0" borderId="66" xfId="0" applyFont="1" applyFill="1" applyBorder="1" applyAlignment="1">
      <alignment horizontal="center" vertical="center" wrapText="1"/>
    </xf>
    <xf numFmtId="0" fontId="36" fillId="0" borderId="67" xfId="0" applyFont="1" applyFill="1" applyBorder="1" applyAlignment="1">
      <alignment horizontal="center" vertical="center" wrapText="1"/>
    </xf>
    <xf numFmtId="0" fontId="37" fillId="0" borderId="63" xfId="0" applyFont="1" applyBorder="1" applyAlignment="1">
      <alignment horizontal="center" vertical="center" wrapText="1"/>
    </xf>
    <xf numFmtId="0" fontId="37" fillId="0" borderId="64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5" fillId="0" borderId="63" xfId="0" applyFont="1" applyFill="1" applyBorder="1" applyAlignment="1">
      <alignment horizontal="center" vertical="center" wrapText="1"/>
    </xf>
    <xf numFmtId="0" fontId="35" fillId="0" borderId="64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center" wrapText="1"/>
    </xf>
  </cellXfs>
  <cellStyles count="11">
    <cellStyle name="백분율" xfId="10" builtinId="5"/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590550</xdr:colOff>
      <xdr:row>15</xdr:row>
      <xdr:rowOff>57150</xdr:rowOff>
    </xdr:from>
    <xdr:to>
      <xdr:col>4</xdr:col>
      <xdr:colOff>533400</xdr:colOff>
      <xdr:row>17</xdr:row>
      <xdr:rowOff>114300</xdr:rowOff>
    </xdr:to>
    <xdr:pic>
      <xdr:nvPicPr>
        <xdr:cNvPr id="1218" name="그림 1" descr="사진 2204.bmp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7975" y="47720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workbookViewId="0">
      <selection activeCell="K12" sqref="K12"/>
    </sheetView>
  </sheetViews>
  <sheetFormatPr defaultColWidth="8.77734375" defaultRowHeight="24.95" customHeight="1"/>
  <cols>
    <col min="1" max="11" width="8.77734375" style="21" customWidth="1"/>
    <col min="12" max="12" width="8.77734375" style="22" customWidth="1"/>
    <col min="13" max="16384" width="8.77734375" style="21"/>
  </cols>
  <sheetData>
    <row r="1" spans="1:12" ht="24.95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12" ht="24.9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1:12" ht="24.9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20"/>
    </row>
    <row r="4" spans="1:12" ht="24.95" customHeight="1">
      <c r="A4" s="19"/>
      <c r="B4" s="393" t="s">
        <v>360</v>
      </c>
      <c r="C4" s="393"/>
      <c r="D4" s="393"/>
      <c r="E4" s="393"/>
      <c r="F4" s="393"/>
      <c r="G4" s="393"/>
      <c r="H4" s="393"/>
      <c r="I4" s="393"/>
      <c r="J4" s="393"/>
      <c r="K4" s="393"/>
      <c r="L4" s="393"/>
    </row>
    <row r="5" spans="1:12" ht="24.95" customHeight="1">
      <c r="A5" s="19"/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</row>
    <row r="6" spans="1:12" ht="24.95" customHeight="1">
      <c r="A6" s="19"/>
      <c r="B6" s="393"/>
      <c r="C6" s="393"/>
      <c r="D6" s="393"/>
      <c r="E6" s="393"/>
      <c r="F6" s="393"/>
      <c r="G6" s="393"/>
      <c r="H6" s="393"/>
      <c r="I6" s="393"/>
      <c r="J6" s="393"/>
      <c r="K6" s="393"/>
      <c r="L6" s="393"/>
    </row>
    <row r="7" spans="1:12" ht="24.95" customHeight="1">
      <c r="A7" s="19"/>
      <c r="B7" s="393"/>
      <c r="C7" s="393"/>
      <c r="D7" s="393"/>
      <c r="E7" s="393"/>
      <c r="F7" s="393"/>
      <c r="G7" s="393"/>
      <c r="H7" s="393"/>
      <c r="I7" s="393"/>
      <c r="J7" s="393"/>
      <c r="K7" s="393"/>
      <c r="L7" s="393"/>
    </row>
    <row r="8" spans="1:12" ht="24.95" customHeight="1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2" ht="24.95" customHeight="1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20"/>
    </row>
    <row r="10" spans="1:12" ht="24.95" customHeight="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20"/>
    </row>
    <row r="11" spans="1:12" ht="24.95" customHeight="1">
      <c r="A11" s="19"/>
      <c r="B11" s="19"/>
      <c r="C11" s="19"/>
      <c r="D11" s="19"/>
      <c r="E11" s="19"/>
      <c r="F11" s="19"/>
      <c r="G11" s="26" t="s">
        <v>361</v>
      </c>
      <c r="H11" s="19"/>
      <c r="I11" s="19"/>
      <c r="J11" s="19"/>
      <c r="K11" s="19"/>
      <c r="L11" s="20"/>
    </row>
    <row r="12" spans="1:12" ht="24.95" customHeight="1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20"/>
    </row>
    <row r="13" spans="1:12" ht="24.95" customHeight="1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20"/>
    </row>
    <row r="14" spans="1:12" ht="24.95" customHeight="1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20"/>
    </row>
    <row r="15" spans="1:12" ht="24.95" customHeight="1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20"/>
    </row>
    <row r="16" spans="1:12" ht="24.95" customHeight="1">
      <c r="A16" s="19"/>
      <c r="B16" s="19"/>
      <c r="C16" s="23"/>
      <c r="D16" s="24"/>
      <c r="E16" s="394"/>
      <c r="F16" s="394"/>
      <c r="G16" s="394"/>
      <c r="H16" s="394"/>
      <c r="I16" s="394"/>
      <c r="J16" s="24"/>
      <c r="K16" s="19"/>
      <c r="L16" s="20"/>
    </row>
    <row r="17" spans="1:12" ht="24.95" customHeight="1">
      <c r="A17" s="19"/>
      <c r="B17" s="19"/>
      <c r="C17" s="19"/>
      <c r="D17" s="25"/>
      <c r="E17" s="395" t="s">
        <v>119</v>
      </c>
      <c r="F17" s="395"/>
      <c r="G17" s="395"/>
      <c r="H17" s="395"/>
      <c r="I17" s="395"/>
      <c r="J17" s="25"/>
      <c r="K17" s="19"/>
      <c r="L17" s="20"/>
    </row>
    <row r="18" spans="1:12" ht="24.95" customHeight="1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20"/>
    </row>
    <row r="19" spans="1:12" ht="24.95" customHeight="1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20"/>
    </row>
    <row r="20" spans="1:12" s="27" customFormat="1" ht="24.95" customHeight="1">
      <c r="L20" s="28"/>
    </row>
    <row r="21" spans="1:12" s="27" customFormat="1" ht="24.95" customHeight="1">
      <c r="L21" s="28"/>
    </row>
    <row r="22" spans="1:12" s="27" customFormat="1" ht="24.95" customHeight="1">
      <c r="L22" s="28"/>
    </row>
    <row r="23" spans="1:12" s="27" customFormat="1" ht="24.95" customHeight="1">
      <c r="L23" s="28"/>
    </row>
    <row r="24" spans="1:12" s="27" customFormat="1" ht="24.95" customHeight="1">
      <c r="L24" s="28"/>
    </row>
    <row r="25" spans="1:12" s="27" customFormat="1" ht="24.95" customHeight="1">
      <c r="L25" s="28"/>
    </row>
    <row r="26" spans="1:12" s="27" customFormat="1" ht="24.95" customHeight="1">
      <c r="L26" s="28"/>
    </row>
    <row r="27" spans="1:12" s="27" customFormat="1" ht="24.95" customHeight="1">
      <c r="L27" s="28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6"/>
  <sheetViews>
    <sheetView workbookViewId="0">
      <selection activeCell="A28" sqref="A28"/>
    </sheetView>
  </sheetViews>
  <sheetFormatPr defaultRowHeight="13.5"/>
  <cols>
    <col min="1" max="1" width="7.44140625" customWidth="1"/>
    <col min="2" max="2" width="14.77734375" customWidth="1"/>
    <col min="3" max="3" width="14.77734375" style="57" customWidth="1"/>
    <col min="4" max="6" width="14.77734375" customWidth="1"/>
    <col min="7" max="7" width="11.21875" customWidth="1"/>
    <col min="8" max="8" width="33.109375" customWidth="1"/>
  </cols>
  <sheetData>
    <row r="1" spans="1:12" s="41" customFormat="1" ht="10.5" customHeight="1"/>
    <row r="2" spans="1:12" s="41" customFormat="1" ht="54.75" customHeight="1">
      <c r="A2" s="403" t="s">
        <v>355</v>
      </c>
      <c r="B2" s="404"/>
      <c r="C2" s="404"/>
      <c r="D2" s="404"/>
      <c r="E2" s="404"/>
      <c r="F2" s="404"/>
      <c r="G2" s="404"/>
      <c r="H2" s="404"/>
      <c r="I2" s="40"/>
      <c r="J2" s="40"/>
      <c r="K2" s="40"/>
      <c r="L2" s="40"/>
    </row>
    <row r="3" spans="1:12" s="41" customFormat="1" ht="9.75" customHeight="1">
      <c r="K3" s="42"/>
    </row>
    <row r="4" spans="1:12" s="41" customFormat="1" ht="21.75" customHeight="1">
      <c r="A4" s="43" t="s">
        <v>356</v>
      </c>
      <c r="C4" s="43"/>
      <c r="D4" s="43"/>
      <c r="E4" s="43"/>
      <c r="F4" s="43"/>
      <c r="G4" s="43"/>
      <c r="H4" s="43"/>
      <c r="I4" s="43"/>
      <c r="J4" s="44"/>
      <c r="K4" s="45"/>
    </row>
    <row r="5" spans="1:12" s="41" customFormat="1" ht="53.25" customHeight="1">
      <c r="A5" s="405" t="s">
        <v>358</v>
      </c>
      <c r="B5" s="405"/>
      <c r="C5" s="405"/>
      <c r="D5" s="405"/>
      <c r="E5" s="405"/>
      <c r="F5" s="405"/>
      <c r="G5" s="405"/>
      <c r="H5" s="405"/>
      <c r="I5" s="46"/>
      <c r="J5" s="46"/>
      <c r="K5" s="46"/>
    </row>
    <row r="6" spans="1:12" s="41" customFormat="1" ht="20.100000000000001" customHeight="1">
      <c r="A6" s="43" t="s">
        <v>357</v>
      </c>
      <c r="B6" s="43"/>
      <c r="C6" s="43"/>
      <c r="D6" s="43"/>
      <c r="E6" s="43"/>
      <c r="F6" s="43"/>
      <c r="G6" s="43"/>
      <c r="H6" s="43"/>
      <c r="I6" s="43"/>
      <c r="J6" s="44"/>
      <c r="K6" s="45"/>
    </row>
    <row r="7" spans="1:12" s="41" customFormat="1" ht="20.100000000000001" customHeight="1" thickBot="1">
      <c r="A7" s="43" t="s">
        <v>52</v>
      </c>
      <c r="B7" s="43"/>
      <c r="C7" s="43"/>
      <c r="D7" s="43"/>
      <c r="E7" s="43"/>
      <c r="F7" s="43"/>
      <c r="G7" s="43"/>
      <c r="H7" s="48" t="s">
        <v>51</v>
      </c>
      <c r="I7" s="43"/>
      <c r="J7" s="44"/>
      <c r="K7" s="45"/>
    </row>
    <row r="8" spans="1:12" s="41" customFormat="1" ht="16.5" customHeight="1">
      <c r="A8" s="44"/>
      <c r="B8" s="406" t="s">
        <v>149</v>
      </c>
      <c r="C8" s="407"/>
      <c r="D8" s="408" t="s">
        <v>206</v>
      </c>
      <c r="E8" s="409"/>
      <c r="F8" s="174" t="s">
        <v>280</v>
      </c>
      <c r="G8" s="401" t="s">
        <v>150</v>
      </c>
      <c r="H8" s="396" t="s">
        <v>151</v>
      </c>
      <c r="I8" s="44"/>
      <c r="J8" s="45"/>
    </row>
    <row r="9" spans="1:12" s="41" customFormat="1" ht="16.5" customHeight="1">
      <c r="A9" s="44"/>
      <c r="B9" s="128" t="s">
        <v>152</v>
      </c>
      <c r="C9" s="129" t="s">
        <v>153</v>
      </c>
      <c r="D9" s="152" t="s">
        <v>348</v>
      </c>
      <c r="E9" s="152" t="s">
        <v>349</v>
      </c>
      <c r="F9" s="90" t="s">
        <v>64</v>
      </c>
      <c r="G9" s="402"/>
      <c r="H9" s="397"/>
      <c r="I9" s="44"/>
      <c r="J9" s="45"/>
    </row>
    <row r="10" spans="1:12" s="41" customFormat="1" ht="15" customHeight="1">
      <c r="A10" s="44"/>
      <c r="B10" s="60" t="s">
        <v>154</v>
      </c>
      <c r="C10" s="58" t="s">
        <v>155</v>
      </c>
      <c r="D10" s="125">
        <v>85456000</v>
      </c>
      <c r="E10" s="125">
        <v>85456000</v>
      </c>
      <c r="F10" s="55">
        <f>E10-D10</f>
        <v>0</v>
      </c>
      <c r="G10" s="49">
        <f>(E10-D10)/D10</f>
        <v>0</v>
      </c>
      <c r="H10" s="130"/>
      <c r="I10" s="44"/>
      <c r="J10" s="45"/>
    </row>
    <row r="11" spans="1:12" s="41" customFormat="1" ht="15" customHeight="1">
      <c r="A11" s="44"/>
      <c r="B11" s="61" t="s">
        <v>156</v>
      </c>
      <c r="C11" s="59" t="s">
        <v>156</v>
      </c>
      <c r="D11" s="125">
        <v>709124</v>
      </c>
      <c r="E11" s="125">
        <v>1200000</v>
      </c>
      <c r="F11" s="55">
        <f>E11-D11</f>
        <v>490876</v>
      </c>
      <c r="G11" s="49">
        <f>(E11-D11)/D11</f>
        <v>0.69222872163401605</v>
      </c>
      <c r="H11" s="66"/>
      <c r="I11" s="44"/>
      <c r="J11" s="45"/>
    </row>
    <row r="12" spans="1:12" s="41" customFormat="1" ht="15" customHeight="1" thickBot="1">
      <c r="A12" s="44"/>
      <c r="B12" s="62" t="s">
        <v>157</v>
      </c>
      <c r="C12" s="63"/>
      <c r="D12" s="127">
        <f>SUM(D10:D11)</f>
        <v>86165124</v>
      </c>
      <c r="E12" s="127">
        <f>SUM(E10:E11)</f>
        <v>86656000</v>
      </c>
      <c r="F12" s="64">
        <f>E12-D12</f>
        <v>490876</v>
      </c>
      <c r="G12" s="67">
        <f>(E12-D12)/D12</f>
        <v>5.6969221096925477E-3</v>
      </c>
      <c r="H12" s="65"/>
      <c r="I12" s="44"/>
      <c r="J12" s="45"/>
    </row>
    <row r="13" spans="1:12" s="41" customFormat="1" ht="11.25" customHeight="1">
      <c r="A13" s="44"/>
      <c r="B13" s="50"/>
      <c r="C13" s="50"/>
      <c r="D13" s="50"/>
      <c r="E13" s="50"/>
      <c r="F13" s="50"/>
      <c r="G13" s="50"/>
      <c r="H13" s="50"/>
      <c r="I13" s="44"/>
      <c r="J13" s="44"/>
      <c r="K13" s="45"/>
    </row>
    <row r="14" spans="1:12" s="41" customFormat="1" ht="20.100000000000001" customHeight="1" thickBot="1">
      <c r="A14" s="44" t="s">
        <v>53</v>
      </c>
      <c r="B14" s="50"/>
      <c r="C14" s="50"/>
      <c r="D14" s="50"/>
      <c r="E14" s="50"/>
      <c r="F14" s="50"/>
      <c r="G14" s="50"/>
      <c r="H14" s="48" t="s">
        <v>158</v>
      </c>
      <c r="I14" s="44"/>
      <c r="J14" s="44"/>
      <c r="K14" s="45"/>
    </row>
    <row r="15" spans="1:12" s="41" customFormat="1" ht="16.5" customHeight="1">
      <c r="B15" s="398" t="s">
        <v>149</v>
      </c>
      <c r="C15" s="399"/>
      <c r="D15" s="400" t="s">
        <v>207</v>
      </c>
      <c r="E15" s="400"/>
      <c r="F15" s="252" t="s">
        <v>280</v>
      </c>
      <c r="G15" s="401" t="s">
        <v>150</v>
      </c>
      <c r="H15" s="396" t="s">
        <v>159</v>
      </c>
    </row>
    <row r="16" spans="1:12" s="41" customFormat="1" ht="16.5" customHeight="1">
      <c r="B16" s="128" t="s">
        <v>152</v>
      </c>
      <c r="C16" s="129" t="s">
        <v>153</v>
      </c>
      <c r="D16" s="152" t="s">
        <v>348</v>
      </c>
      <c r="E16" s="152" t="s">
        <v>349</v>
      </c>
      <c r="F16" s="90" t="s">
        <v>64</v>
      </c>
      <c r="G16" s="402"/>
      <c r="H16" s="397"/>
    </row>
    <row r="17" spans="1:8" s="41" customFormat="1" ht="15" customHeight="1">
      <c r="B17" s="60" t="s">
        <v>160</v>
      </c>
      <c r="C17" s="58" t="s">
        <v>161</v>
      </c>
      <c r="D17" s="131">
        <v>65775615</v>
      </c>
      <c r="E17" s="131">
        <v>66243000</v>
      </c>
      <c r="F17" s="55">
        <f t="shared" ref="F17:F23" si="0">E17-D17</f>
        <v>467385</v>
      </c>
      <c r="G17" s="49">
        <f t="shared" ref="G17:G23" si="1">(E17-D17)/D17</f>
        <v>7.1057488402046865E-3</v>
      </c>
      <c r="H17" s="66"/>
    </row>
    <row r="18" spans="1:8" s="41" customFormat="1" ht="15" customHeight="1">
      <c r="B18" s="60"/>
      <c r="C18" s="58" t="s">
        <v>208</v>
      </c>
      <c r="D18" s="131">
        <v>0</v>
      </c>
      <c r="E18" s="131">
        <v>200000</v>
      </c>
      <c r="F18" s="55">
        <f t="shared" si="0"/>
        <v>200000</v>
      </c>
      <c r="G18" s="49">
        <v>1</v>
      </c>
      <c r="H18" s="66"/>
    </row>
    <row r="19" spans="1:8" s="41" customFormat="1" ht="15" customHeight="1">
      <c r="B19" s="60"/>
      <c r="C19" s="58" t="s">
        <v>162</v>
      </c>
      <c r="D19" s="131">
        <v>18284035</v>
      </c>
      <c r="E19" s="131">
        <v>18703000</v>
      </c>
      <c r="F19" s="55">
        <f t="shared" si="0"/>
        <v>418965</v>
      </c>
      <c r="G19" s="49">
        <f t="shared" si="1"/>
        <v>2.2914252789387024E-2</v>
      </c>
      <c r="H19" s="66"/>
    </row>
    <row r="20" spans="1:8" s="41" customFormat="1" ht="15" customHeight="1">
      <c r="B20" s="60" t="s">
        <v>163</v>
      </c>
      <c r="C20" s="58" t="s">
        <v>143</v>
      </c>
      <c r="D20" s="132">
        <v>327000</v>
      </c>
      <c r="E20" s="132">
        <v>200000</v>
      </c>
      <c r="F20" s="55">
        <f t="shared" si="0"/>
        <v>-127000</v>
      </c>
      <c r="G20" s="49">
        <f t="shared" si="1"/>
        <v>-0.38837920489296635</v>
      </c>
      <c r="H20" s="66"/>
    </row>
    <row r="21" spans="1:8" s="41" customFormat="1" ht="15" customHeight="1">
      <c r="B21" s="61" t="s">
        <v>164</v>
      </c>
      <c r="C21" s="59" t="s">
        <v>165</v>
      </c>
      <c r="D21" s="132">
        <v>1169350</v>
      </c>
      <c r="E21" s="132">
        <v>1310000</v>
      </c>
      <c r="F21" s="55">
        <f t="shared" si="0"/>
        <v>140650</v>
      </c>
      <c r="G21" s="49">
        <f t="shared" si="1"/>
        <v>0.12028049771240433</v>
      </c>
      <c r="H21" s="66"/>
    </row>
    <row r="22" spans="1:8" s="41" customFormat="1" ht="15" customHeight="1">
      <c r="B22" s="61" t="s">
        <v>166</v>
      </c>
      <c r="C22" s="59" t="s">
        <v>166</v>
      </c>
      <c r="D22" s="132">
        <v>609124</v>
      </c>
      <c r="E22" s="132">
        <v>0</v>
      </c>
      <c r="F22" s="55">
        <f t="shared" si="0"/>
        <v>-609124</v>
      </c>
      <c r="G22" s="49">
        <v>0</v>
      </c>
      <c r="H22" s="66" t="s">
        <v>291</v>
      </c>
    </row>
    <row r="23" spans="1:8" s="41" customFormat="1" ht="15" customHeight="1" thickBot="1">
      <c r="B23" s="62" t="s">
        <v>167</v>
      </c>
      <c r="C23" s="63"/>
      <c r="D23" s="126">
        <f>SUM(D17:D22)</f>
        <v>86165124</v>
      </c>
      <c r="E23" s="126">
        <f>SUM(E17:E22)</f>
        <v>86656000</v>
      </c>
      <c r="F23" s="64">
        <f t="shared" si="0"/>
        <v>490876</v>
      </c>
      <c r="G23" s="253">
        <f t="shared" si="1"/>
        <v>5.6969221096925477E-3</v>
      </c>
      <c r="H23" s="264"/>
    </row>
    <row r="24" spans="1:8" s="41" customFormat="1" ht="22.5">
      <c r="B24" s="41" ph="1"/>
      <c r="C24" s="41" ph="1"/>
    </row>
    <row r="25" spans="1:8" s="41" customFormat="1" ht="22.5">
      <c r="B25" s="41" ph="1"/>
      <c r="C25" s="41" ph="1"/>
    </row>
    <row r="26" spans="1:8" s="41" customFormat="1" ht="22.5">
      <c r="B26" s="41" ph="1"/>
      <c r="C26" s="41" ph="1"/>
    </row>
    <row r="27" spans="1:8" s="41" customFormat="1" ht="21.95" customHeight="1">
      <c r="A27" s="50" t="s">
        <v>359</v>
      </c>
      <c r="B27" s="50"/>
      <c r="C27" s="50"/>
      <c r="D27" s="50"/>
      <c r="E27" s="50"/>
      <c r="F27" s="50"/>
      <c r="G27" s="50"/>
      <c r="H27" s="50"/>
    </row>
    <row r="28" spans="1:8" s="41" customFormat="1" ht="21.95" customHeight="1">
      <c r="A28" s="50" t="s">
        <v>54</v>
      </c>
      <c r="B28" s="50"/>
      <c r="C28" s="50"/>
      <c r="D28" s="50"/>
      <c r="E28" s="50"/>
      <c r="F28" s="50"/>
      <c r="G28" s="50"/>
      <c r="H28" s="50"/>
    </row>
    <row r="29" spans="1:8" s="41" customFormat="1" ht="21.95" customHeight="1">
      <c r="A29" s="50" t="s">
        <v>292</v>
      </c>
      <c r="B29" s="50"/>
      <c r="C29" s="50"/>
      <c r="D29" s="50"/>
      <c r="E29" s="50"/>
      <c r="F29" s="50"/>
      <c r="G29" s="50"/>
      <c r="H29" s="50"/>
    </row>
    <row r="30" spans="1:8" s="41" customFormat="1" ht="21.95" customHeight="1">
      <c r="A30" s="50" t="s">
        <v>65</v>
      </c>
      <c r="B30" s="50"/>
      <c r="C30" s="50"/>
      <c r="D30" s="50"/>
      <c r="E30" s="50"/>
      <c r="F30" s="50"/>
      <c r="G30" s="50"/>
      <c r="H30" s="50"/>
    </row>
    <row r="31" spans="1:8" s="41" customFormat="1" ht="21.95" customHeight="1">
      <c r="A31" s="50"/>
      <c r="B31" s="50"/>
      <c r="C31" s="50"/>
      <c r="D31" s="50"/>
      <c r="E31" s="50"/>
      <c r="F31" s="50"/>
      <c r="G31" s="50"/>
      <c r="H31" s="50"/>
    </row>
    <row r="32" spans="1:8" s="52" customFormat="1" ht="21.95" customHeight="1">
      <c r="A32" s="51" t="s">
        <v>49</v>
      </c>
      <c r="B32" s="51"/>
      <c r="C32" s="51"/>
      <c r="D32" s="51"/>
      <c r="E32" s="51"/>
      <c r="F32" s="51"/>
      <c r="G32" s="51"/>
      <c r="H32" s="51"/>
    </row>
    <row r="33" spans="1:8" s="52" customFormat="1" ht="21.95" customHeight="1">
      <c r="A33" s="51" t="s">
        <v>50</v>
      </c>
      <c r="B33" s="51"/>
      <c r="C33" s="51"/>
      <c r="D33" s="51"/>
      <c r="E33" s="51"/>
      <c r="F33" s="51"/>
      <c r="G33" s="51"/>
      <c r="H33" s="51"/>
    </row>
    <row r="34" spans="1:8" s="41" customFormat="1" ht="22.5">
      <c r="B34" s="41" ph="1"/>
      <c r="C34" s="41" ph="1"/>
    </row>
    <row r="36" spans="1:8" ht="22.5">
      <c r="B36" ph="1"/>
      <c r="C36" s="57" ph="1"/>
    </row>
  </sheetData>
  <mergeCells count="10">
    <mergeCell ref="H15:H16"/>
    <mergeCell ref="B15:C15"/>
    <mergeCell ref="D15:E15"/>
    <mergeCell ref="G15:G16"/>
    <mergeCell ref="A2:H2"/>
    <mergeCell ref="A5:H5"/>
    <mergeCell ref="H8:H9"/>
    <mergeCell ref="B8:C8"/>
    <mergeCell ref="D8:E8"/>
    <mergeCell ref="G8:G9"/>
  </mergeCells>
  <phoneticPr fontId="3" type="noConversion"/>
  <pageMargins left="0" right="0" top="0.74803149606299213" bottom="0.55118110236220474" header="0.31496062992125984" footer="0.31496062992125984"/>
  <pageSetup paperSize="9" orientation="landscape" r:id="rId1"/>
  <headerFooter>
    <oddFooter>&amp;L2017년푸드마켓예산안총칙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Q67"/>
  <sheetViews>
    <sheetView workbookViewId="0">
      <selection activeCell="E82" sqref="E82"/>
    </sheetView>
  </sheetViews>
  <sheetFormatPr defaultRowHeight="13.5"/>
  <cols>
    <col min="1" max="2" width="6.6640625" customWidth="1"/>
    <col min="3" max="3" width="10" customWidth="1"/>
    <col min="4" max="6" width="9.88671875" customWidth="1"/>
    <col min="7" max="7" width="5.5546875" customWidth="1"/>
    <col min="8" max="8" width="6.109375" customWidth="1"/>
    <col min="9" max="9" width="6.5546875" customWidth="1"/>
    <col min="10" max="10" width="16" customWidth="1"/>
    <col min="11" max="12" width="10.21875" bestFit="1" customWidth="1"/>
    <col min="13" max="13" width="10.6640625" bestFit="1" customWidth="1"/>
    <col min="14" max="14" width="6" customWidth="1"/>
  </cols>
  <sheetData>
    <row r="1" spans="1:17" s="1" customFormat="1" ht="23.25">
      <c r="A1" s="455" t="s">
        <v>352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91"/>
    </row>
    <row r="2" spans="1:17" s="1" customFormat="1" ht="24.95" customHeight="1">
      <c r="A2" s="456" t="s">
        <v>112</v>
      </c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92"/>
    </row>
    <row r="3" spans="1:17" s="1" customFormat="1" ht="31.5" customHeight="1">
      <c r="A3" s="457" t="s">
        <v>37</v>
      </c>
      <c r="B3" s="457"/>
      <c r="C3" s="457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7" s="1" customFormat="1" ht="24.95" customHeight="1">
      <c r="A4" s="458"/>
      <c r="B4" s="458"/>
      <c r="C4" s="458"/>
      <c r="I4" s="68"/>
      <c r="J4" s="68"/>
      <c r="M4" s="2" t="s">
        <v>40</v>
      </c>
      <c r="N4" s="2"/>
    </row>
    <row r="5" spans="1:17" s="1" customFormat="1" ht="22.5" customHeight="1">
      <c r="A5" s="445" t="s">
        <v>27</v>
      </c>
      <c r="B5" s="445"/>
      <c r="C5" s="445"/>
      <c r="D5" s="445"/>
      <c r="E5" s="445"/>
      <c r="F5" s="445"/>
      <c r="G5" s="93"/>
      <c r="H5" s="459" t="s">
        <v>28</v>
      </c>
      <c r="I5" s="460"/>
      <c r="J5" s="460"/>
      <c r="K5" s="460"/>
      <c r="L5" s="460"/>
      <c r="M5" s="460"/>
      <c r="N5" s="461"/>
    </row>
    <row r="6" spans="1:17" s="1" customFormat="1" ht="18" customHeight="1">
      <c r="A6" s="445" t="s">
        <v>29</v>
      </c>
      <c r="B6" s="445" t="s">
        <v>30</v>
      </c>
      <c r="C6" s="445" t="s">
        <v>31</v>
      </c>
      <c r="D6" s="452" t="s">
        <v>353</v>
      </c>
      <c r="E6" s="452" t="s">
        <v>354</v>
      </c>
      <c r="F6" s="445" t="s">
        <v>39</v>
      </c>
      <c r="G6" s="446" t="s">
        <v>44</v>
      </c>
      <c r="H6" s="446" t="s">
        <v>29</v>
      </c>
      <c r="I6" s="445" t="s">
        <v>30</v>
      </c>
      <c r="J6" s="445" t="s">
        <v>31</v>
      </c>
      <c r="K6" s="452" t="s">
        <v>353</v>
      </c>
      <c r="L6" s="452" t="s">
        <v>354</v>
      </c>
      <c r="M6" s="445" t="s">
        <v>39</v>
      </c>
      <c r="N6" s="446" t="s">
        <v>44</v>
      </c>
    </row>
    <row r="7" spans="1:17" s="1" customFormat="1" ht="18" customHeight="1">
      <c r="A7" s="454"/>
      <c r="B7" s="454"/>
      <c r="C7" s="454"/>
      <c r="D7" s="453"/>
      <c r="E7" s="453"/>
      <c r="F7" s="454"/>
      <c r="G7" s="451"/>
      <c r="H7" s="447"/>
      <c r="I7" s="445"/>
      <c r="J7" s="445"/>
      <c r="K7" s="453"/>
      <c r="L7" s="453"/>
      <c r="M7" s="445"/>
      <c r="N7" s="447"/>
    </row>
    <row r="8" spans="1:17" s="1" customFormat="1" ht="14.25" customHeight="1">
      <c r="A8" s="448" t="s">
        <v>32</v>
      </c>
      <c r="B8" s="448"/>
      <c r="C8" s="448"/>
      <c r="D8" s="218">
        <f>D10+D15+D19</f>
        <v>86165124</v>
      </c>
      <c r="E8" s="218">
        <f>E10+E14+E18+E21</f>
        <v>86656000</v>
      </c>
      <c r="F8" s="219">
        <f t="shared" ref="F8:F10" si="0">E8-D8</f>
        <v>490876</v>
      </c>
      <c r="G8" s="220">
        <f t="shared" ref="G8:G10" si="1">F8/D8</f>
        <v>5.6969221096925477E-3</v>
      </c>
      <c r="H8" s="449" t="s">
        <v>32</v>
      </c>
      <c r="I8" s="449"/>
      <c r="J8" s="449"/>
      <c r="K8" s="262">
        <f>K9+K39+K48+K63</f>
        <v>86165124</v>
      </c>
      <c r="L8" s="262">
        <f>L9+L39+L48+L63</f>
        <v>86656000</v>
      </c>
      <c r="M8" s="119">
        <f t="shared" ref="M8" si="2">L8-K8</f>
        <v>490876</v>
      </c>
      <c r="N8" s="220">
        <f t="shared" ref="N8:N9" si="3">M8/K8</f>
        <v>5.6969221096925477E-3</v>
      </c>
    </row>
    <row r="9" spans="1:17" s="1" customFormat="1" ht="14.25" customHeight="1">
      <c r="A9" s="448"/>
      <c r="B9" s="448"/>
      <c r="C9" s="448"/>
      <c r="D9" s="218"/>
      <c r="E9" s="218"/>
      <c r="F9" s="219"/>
      <c r="G9" s="220"/>
      <c r="H9" s="450" t="s">
        <v>2</v>
      </c>
      <c r="I9" s="450"/>
      <c r="J9" s="450"/>
      <c r="K9" s="263">
        <f>K10+K15+K20+K24+K32</f>
        <v>84059650</v>
      </c>
      <c r="L9" s="263">
        <f>L10+L15+L20+L24+L32</f>
        <v>85146000</v>
      </c>
      <c r="M9" s="96">
        <f>L9-K9</f>
        <v>1086350</v>
      </c>
      <c r="N9" s="220">
        <f t="shared" si="3"/>
        <v>1.2923560828530693E-2</v>
      </c>
      <c r="Q9" s="39"/>
    </row>
    <row r="10" spans="1:17" s="1" customFormat="1" ht="14.25" customHeight="1">
      <c r="A10" s="444" t="s">
        <v>43</v>
      </c>
      <c r="B10" s="444"/>
      <c r="C10" s="444"/>
      <c r="D10" s="218">
        <f>D11</f>
        <v>85456000</v>
      </c>
      <c r="E10" s="218">
        <f>E11</f>
        <v>85456000</v>
      </c>
      <c r="F10" s="221">
        <f t="shared" si="0"/>
        <v>0</v>
      </c>
      <c r="G10" s="222">
        <f t="shared" si="1"/>
        <v>0</v>
      </c>
      <c r="H10" s="94"/>
      <c r="I10" s="433" t="s">
        <v>114</v>
      </c>
      <c r="J10" s="434"/>
      <c r="K10" s="98">
        <f>K11+K12+K13+K14</f>
        <v>41775615</v>
      </c>
      <c r="L10" s="98">
        <f>L11+L12+L13+L14</f>
        <v>42243000</v>
      </c>
      <c r="M10" s="99">
        <f t="shared" ref="M10:M14" si="4">L10-K10</f>
        <v>467385</v>
      </c>
      <c r="N10" s="100">
        <f t="shared" ref="N10:N15" si="5">M10/K10</f>
        <v>1.1187986101461343E-2</v>
      </c>
    </row>
    <row r="11" spans="1:17" s="1" customFormat="1" ht="14.25" customHeight="1">
      <c r="A11" s="223"/>
      <c r="B11" s="419" t="s">
        <v>7</v>
      </c>
      <c r="C11" s="419"/>
      <c r="D11" s="224">
        <f>D12+D13</f>
        <v>85456000</v>
      </c>
      <c r="E11" s="224">
        <f>E12+E13</f>
        <v>85456000</v>
      </c>
      <c r="F11" s="225">
        <f t="shared" ref="F11" si="6">E11-D11</f>
        <v>0</v>
      </c>
      <c r="G11" s="226">
        <f t="shared" ref="G11" si="7">F11/D11</f>
        <v>0</v>
      </c>
      <c r="H11" s="94"/>
      <c r="I11" s="94"/>
      <c r="J11" s="94" t="s">
        <v>9</v>
      </c>
      <c r="K11" s="101">
        <v>30868000</v>
      </c>
      <c r="L11" s="101">
        <v>31248000</v>
      </c>
      <c r="M11" s="108">
        <f>L11-K11</f>
        <v>380000</v>
      </c>
      <c r="N11" s="142">
        <f t="shared" si="5"/>
        <v>1.2310483348451471E-2</v>
      </c>
      <c r="P11" s="39"/>
    </row>
    <row r="12" spans="1:17" s="1" customFormat="1" ht="14.25" customHeight="1">
      <c r="A12" s="223"/>
      <c r="B12" s="227"/>
      <c r="C12" s="228" t="s">
        <v>113</v>
      </c>
      <c r="D12" s="229">
        <v>49456000</v>
      </c>
      <c r="E12" s="229">
        <v>49456000</v>
      </c>
      <c r="F12" s="230">
        <f t="shared" ref="F12:F19" si="8">E12-D12</f>
        <v>0</v>
      </c>
      <c r="G12" s="231">
        <f>F12/D12</f>
        <v>0</v>
      </c>
      <c r="H12" s="94"/>
      <c r="I12" s="94"/>
      <c r="J12" s="94" t="s">
        <v>10</v>
      </c>
      <c r="K12" s="101">
        <v>4519200</v>
      </c>
      <c r="L12" s="101">
        <v>4564800</v>
      </c>
      <c r="M12" s="108">
        <f>L12-K12</f>
        <v>45600</v>
      </c>
      <c r="N12" s="142">
        <f t="shared" si="5"/>
        <v>1.009028146574615E-2</v>
      </c>
    </row>
    <row r="13" spans="1:17" s="1" customFormat="1" ht="14.25" customHeight="1">
      <c r="A13" s="227"/>
      <c r="B13" s="227"/>
      <c r="C13" s="228" t="s">
        <v>116</v>
      </c>
      <c r="D13" s="229">
        <v>36000000</v>
      </c>
      <c r="E13" s="229">
        <v>36000000</v>
      </c>
      <c r="F13" s="255">
        <f t="shared" si="8"/>
        <v>0</v>
      </c>
      <c r="G13" s="231">
        <f>F13/D13</f>
        <v>0</v>
      </c>
      <c r="H13" s="94"/>
      <c r="I13" s="94"/>
      <c r="J13" s="94" t="s">
        <v>11</v>
      </c>
      <c r="K13" s="101">
        <v>2948935</v>
      </c>
      <c r="L13" s="101">
        <v>2984400</v>
      </c>
      <c r="M13" s="108">
        <f>L13-K13</f>
        <v>35465</v>
      </c>
      <c r="N13" s="142">
        <f t="shared" si="5"/>
        <v>1.2026375623742131E-2</v>
      </c>
      <c r="O13" s="39"/>
    </row>
    <row r="14" spans="1:17" s="1" customFormat="1" ht="14.25" customHeight="1">
      <c r="A14" s="444" t="s">
        <v>138</v>
      </c>
      <c r="B14" s="444"/>
      <c r="C14" s="444"/>
      <c r="D14" s="216">
        <f>D15</f>
        <v>701073</v>
      </c>
      <c r="E14" s="216">
        <f>E15</f>
        <v>1191838</v>
      </c>
      <c r="F14" s="256">
        <f t="shared" si="8"/>
        <v>490765</v>
      </c>
      <c r="G14" s="222">
        <f t="shared" ref="G14:G15" si="9">F14/D14</f>
        <v>0.70001982675127983</v>
      </c>
      <c r="H14" s="94"/>
      <c r="I14" s="94"/>
      <c r="J14" s="94" t="s">
        <v>12</v>
      </c>
      <c r="K14" s="101">
        <v>3439480</v>
      </c>
      <c r="L14" s="101">
        <v>3445800</v>
      </c>
      <c r="M14" s="108">
        <f t="shared" si="4"/>
        <v>6320</v>
      </c>
      <c r="N14" s="142">
        <f t="shared" ref="N14:N30" si="10">M14/K14</f>
        <v>1.8374870619977438E-3</v>
      </c>
    </row>
    <row r="15" spans="1:17" s="1" customFormat="1" ht="14.25" customHeight="1">
      <c r="A15" s="227"/>
      <c r="B15" s="214" t="s">
        <v>1</v>
      </c>
      <c r="C15" s="214"/>
      <c r="D15" s="224">
        <f>D16</f>
        <v>701073</v>
      </c>
      <c r="E15" s="224">
        <f>E16</f>
        <v>1191838</v>
      </c>
      <c r="F15" s="257">
        <f t="shared" si="8"/>
        <v>490765</v>
      </c>
      <c r="G15" s="226">
        <f t="shared" si="9"/>
        <v>0.70001982675127983</v>
      </c>
      <c r="H15" s="94"/>
      <c r="I15" s="433" t="s">
        <v>140</v>
      </c>
      <c r="J15" s="434"/>
      <c r="K15" s="98">
        <f>K16+K17+K18+K19</f>
        <v>24000000</v>
      </c>
      <c r="L15" s="98">
        <f>SUM(L16+L17+L18+L19)</f>
        <v>24000000</v>
      </c>
      <c r="M15" s="110">
        <f>L15-K15</f>
        <v>0</v>
      </c>
      <c r="N15" s="100">
        <f t="shared" si="5"/>
        <v>0</v>
      </c>
    </row>
    <row r="16" spans="1:17" s="1" customFormat="1" ht="14.25" customHeight="1">
      <c r="A16" s="227"/>
      <c r="B16" s="223"/>
      <c r="C16" s="228" t="s">
        <v>110</v>
      </c>
      <c r="D16" s="229">
        <v>701073</v>
      </c>
      <c r="E16" s="229">
        <v>1191838</v>
      </c>
      <c r="F16" s="255">
        <f t="shared" si="8"/>
        <v>490765</v>
      </c>
      <c r="G16" s="232">
        <f>F16/D16</f>
        <v>0.70001982675127983</v>
      </c>
      <c r="H16" s="94"/>
      <c r="I16" s="94"/>
      <c r="J16" s="94" t="s">
        <v>9</v>
      </c>
      <c r="K16" s="102">
        <v>20326200</v>
      </c>
      <c r="L16" s="102">
        <v>20326200</v>
      </c>
      <c r="M16" s="102">
        <f t="shared" ref="M16" si="11">L16-K16</f>
        <v>0</v>
      </c>
      <c r="N16" s="142">
        <f t="shared" si="10"/>
        <v>0</v>
      </c>
      <c r="P16" s="39"/>
    </row>
    <row r="17" spans="1:16" s="1" customFormat="1" ht="14.25" customHeight="1">
      <c r="A17" s="227"/>
      <c r="B17" s="233"/>
      <c r="C17" s="234" t="s">
        <v>139</v>
      </c>
      <c r="D17" s="235">
        <v>0</v>
      </c>
      <c r="E17" s="235">
        <v>0</v>
      </c>
      <c r="F17" s="235">
        <f t="shared" si="8"/>
        <v>0</v>
      </c>
      <c r="G17" s="215">
        <v>0</v>
      </c>
      <c r="H17" s="94"/>
      <c r="I17" s="111"/>
      <c r="J17" s="94" t="s">
        <v>10</v>
      </c>
      <c r="K17" s="112">
        <v>0</v>
      </c>
      <c r="L17" s="112">
        <v>0</v>
      </c>
      <c r="M17" s="102">
        <f t="shared" ref="M17:M18" si="12">L17-K17</f>
        <v>0</v>
      </c>
      <c r="N17" s="102">
        <v>0</v>
      </c>
      <c r="P17" s="39"/>
    </row>
    <row r="18" spans="1:16" s="1" customFormat="1" ht="14.25" customHeight="1">
      <c r="A18" s="423" t="s">
        <v>278</v>
      </c>
      <c r="B18" s="423"/>
      <c r="C18" s="423"/>
      <c r="D18" s="216">
        <f>D19</f>
        <v>8051</v>
      </c>
      <c r="E18" s="216">
        <f>E19</f>
        <v>8162</v>
      </c>
      <c r="F18" s="235">
        <f t="shared" si="8"/>
        <v>111</v>
      </c>
      <c r="G18" s="222">
        <f t="shared" ref="G18:G20" si="13">F18/D18</f>
        <v>1.378710719165321E-2</v>
      </c>
      <c r="H18" s="94"/>
      <c r="I18" s="94"/>
      <c r="J18" s="94" t="s">
        <v>11</v>
      </c>
      <c r="K18" s="102">
        <v>1693850</v>
      </c>
      <c r="L18" s="102">
        <v>1693850</v>
      </c>
      <c r="M18" s="102">
        <f t="shared" si="12"/>
        <v>0</v>
      </c>
      <c r="N18" s="142">
        <f t="shared" si="10"/>
        <v>0</v>
      </c>
      <c r="O18" s="39"/>
    </row>
    <row r="19" spans="1:16" s="1" customFormat="1" ht="14.25" customHeight="1">
      <c r="A19" s="213"/>
      <c r="B19" s="419" t="s">
        <v>279</v>
      </c>
      <c r="C19" s="419"/>
      <c r="D19" s="217">
        <f>D20</f>
        <v>8051</v>
      </c>
      <c r="E19" s="217">
        <f>E20</f>
        <v>8162</v>
      </c>
      <c r="F19" s="236">
        <f t="shared" si="8"/>
        <v>111</v>
      </c>
      <c r="G19" s="251">
        <f t="shared" si="13"/>
        <v>1.378710719165321E-2</v>
      </c>
      <c r="H19" s="94"/>
      <c r="I19" s="94"/>
      <c r="J19" s="94" t="s">
        <v>12</v>
      </c>
      <c r="K19" s="102">
        <v>1979950</v>
      </c>
      <c r="L19" s="102">
        <v>1979950</v>
      </c>
      <c r="M19" s="102">
        <f t="shared" ref="M19:M32" si="14">L19-K19</f>
        <v>0</v>
      </c>
      <c r="N19" s="142">
        <f t="shared" si="10"/>
        <v>0</v>
      </c>
    </row>
    <row r="20" spans="1:16" s="1" customFormat="1" ht="14.25" customHeight="1">
      <c r="A20" s="213"/>
      <c r="B20" s="213"/>
      <c r="C20" s="213" t="s">
        <v>279</v>
      </c>
      <c r="D20" s="215">
        <v>8051</v>
      </c>
      <c r="E20" s="215">
        <v>8162</v>
      </c>
      <c r="F20" s="235">
        <f t="shared" ref="F20" si="15">E20-D20</f>
        <v>111</v>
      </c>
      <c r="G20" s="232">
        <f t="shared" si="13"/>
        <v>1.378710719165321E-2</v>
      </c>
      <c r="H20" s="149"/>
      <c r="I20" s="421" t="s">
        <v>202</v>
      </c>
      <c r="J20" s="422"/>
      <c r="K20" s="151">
        <f>K21+K22+K23</f>
        <v>0</v>
      </c>
      <c r="L20" s="151">
        <f>L21+L22+L23</f>
        <v>200000</v>
      </c>
      <c r="M20" s="110">
        <f>L20-K20</f>
        <v>200000</v>
      </c>
      <c r="N20" s="100">
        <v>1</v>
      </c>
    </row>
    <row r="21" spans="1:16" s="1" customFormat="1" ht="14.25" customHeight="1">
      <c r="A21" s="424"/>
      <c r="B21" s="425"/>
      <c r="C21" s="425"/>
      <c r="D21" s="425"/>
      <c r="E21" s="425"/>
      <c r="F21" s="425"/>
      <c r="G21" s="426"/>
      <c r="H21" s="149"/>
      <c r="I21" s="149"/>
      <c r="J21" s="149" t="s">
        <v>203</v>
      </c>
      <c r="K21" s="150">
        <v>0</v>
      </c>
      <c r="L21" s="150">
        <v>50000</v>
      </c>
      <c r="M21" s="108">
        <f>L21-K21</f>
        <v>50000</v>
      </c>
      <c r="N21" s="142">
        <v>1</v>
      </c>
    </row>
    <row r="22" spans="1:16" s="1" customFormat="1" ht="14.25" customHeight="1">
      <c r="A22" s="427"/>
      <c r="B22" s="428"/>
      <c r="C22" s="428"/>
      <c r="D22" s="428"/>
      <c r="E22" s="428"/>
      <c r="F22" s="428"/>
      <c r="G22" s="429"/>
      <c r="H22" s="149"/>
      <c r="I22" s="149"/>
      <c r="J22" s="149" t="s">
        <v>204</v>
      </c>
      <c r="K22" s="150">
        <v>0</v>
      </c>
      <c r="L22" s="150">
        <v>50000</v>
      </c>
      <c r="M22" s="108">
        <f t="shared" si="14"/>
        <v>50000</v>
      </c>
      <c r="N22" s="142">
        <v>1</v>
      </c>
    </row>
    <row r="23" spans="1:16" s="1" customFormat="1" ht="14.25" customHeight="1">
      <c r="A23" s="427"/>
      <c r="B23" s="428"/>
      <c r="C23" s="428"/>
      <c r="D23" s="428"/>
      <c r="E23" s="428"/>
      <c r="F23" s="428"/>
      <c r="G23" s="429"/>
      <c r="H23" s="149"/>
      <c r="I23" s="149"/>
      <c r="J23" s="149" t="s">
        <v>205</v>
      </c>
      <c r="K23" s="150">
        <v>0</v>
      </c>
      <c r="L23" s="150">
        <v>100000</v>
      </c>
      <c r="M23" s="108">
        <f t="shared" si="14"/>
        <v>100000</v>
      </c>
      <c r="N23" s="142">
        <v>1</v>
      </c>
    </row>
    <row r="24" spans="1:16" s="1" customFormat="1" ht="14.25" customHeight="1">
      <c r="A24" s="427"/>
      <c r="B24" s="428"/>
      <c r="C24" s="428"/>
      <c r="D24" s="428"/>
      <c r="E24" s="428"/>
      <c r="F24" s="428"/>
      <c r="G24" s="429"/>
      <c r="H24" s="94"/>
      <c r="I24" s="433" t="s">
        <v>115</v>
      </c>
      <c r="J24" s="434"/>
      <c r="K24" s="98">
        <f>K25+K26+K27+K28+K29+K30</f>
        <v>7021635</v>
      </c>
      <c r="L24" s="98">
        <f>L25+L26+L27+L28+L29+L30</f>
        <v>7003000</v>
      </c>
      <c r="M24" s="99">
        <f t="shared" si="14"/>
        <v>-18635</v>
      </c>
      <c r="N24" s="113">
        <f>M24/K24</f>
        <v>-2.6539402859875228E-3</v>
      </c>
    </row>
    <row r="25" spans="1:16" s="1" customFormat="1" ht="14.25" customHeight="1">
      <c r="A25" s="427"/>
      <c r="B25" s="428"/>
      <c r="C25" s="428"/>
      <c r="D25" s="428"/>
      <c r="E25" s="428"/>
      <c r="F25" s="428"/>
      <c r="G25" s="429"/>
      <c r="H25" s="94"/>
      <c r="I25" s="94"/>
      <c r="J25" s="94" t="s">
        <v>13</v>
      </c>
      <c r="K25" s="101">
        <v>219800</v>
      </c>
      <c r="L25" s="101">
        <v>184000</v>
      </c>
      <c r="M25" s="108">
        <f t="shared" si="14"/>
        <v>-35800</v>
      </c>
      <c r="N25" s="142">
        <f t="shared" si="10"/>
        <v>-0.16287534121929026</v>
      </c>
      <c r="O25" s="39"/>
    </row>
    <row r="26" spans="1:16" s="1" customFormat="1" ht="14.25" customHeight="1">
      <c r="A26" s="427"/>
      <c r="B26" s="428"/>
      <c r="C26" s="428"/>
      <c r="D26" s="428"/>
      <c r="E26" s="428"/>
      <c r="F26" s="428"/>
      <c r="G26" s="429"/>
      <c r="H26" s="94"/>
      <c r="I26" s="94"/>
      <c r="J26" s="94" t="s">
        <v>14</v>
      </c>
      <c r="K26" s="101">
        <v>721295</v>
      </c>
      <c r="L26" s="101">
        <v>201000</v>
      </c>
      <c r="M26" s="108">
        <f t="shared" si="14"/>
        <v>-520295</v>
      </c>
      <c r="N26" s="142">
        <f t="shared" si="10"/>
        <v>-0.72133454411856457</v>
      </c>
      <c r="O26" s="39"/>
    </row>
    <row r="27" spans="1:16" s="1" customFormat="1" ht="14.25" customHeight="1">
      <c r="A27" s="427"/>
      <c r="B27" s="428"/>
      <c r="C27" s="428"/>
      <c r="D27" s="428"/>
      <c r="E27" s="428"/>
      <c r="F27" s="428"/>
      <c r="G27" s="429"/>
      <c r="H27" s="94"/>
      <c r="I27" s="111"/>
      <c r="J27" s="94" t="s">
        <v>15</v>
      </c>
      <c r="K27" s="101">
        <v>604860</v>
      </c>
      <c r="L27" s="101">
        <v>600000</v>
      </c>
      <c r="M27" s="108">
        <f t="shared" si="14"/>
        <v>-4860</v>
      </c>
      <c r="N27" s="142">
        <f t="shared" si="10"/>
        <v>-8.0349171709155846E-3</v>
      </c>
      <c r="O27" s="39"/>
    </row>
    <row r="28" spans="1:16" s="1" customFormat="1" ht="14.25" customHeight="1">
      <c r="A28" s="427"/>
      <c r="B28" s="428"/>
      <c r="C28" s="428"/>
      <c r="D28" s="428"/>
      <c r="E28" s="428"/>
      <c r="F28" s="428"/>
      <c r="G28" s="429"/>
      <c r="H28" s="94"/>
      <c r="I28" s="94"/>
      <c r="J28" s="94" t="s">
        <v>16</v>
      </c>
      <c r="K28" s="101">
        <v>1035680</v>
      </c>
      <c r="L28" s="101">
        <v>1760000</v>
      </c>
      <c r="M28" s="108">
        <f t="shared" si="14"/>
        <v>724320</v>
      </c>
      <c r="N28" s="142">
        <f t="shared" si="10"/>
        <v>0.69936659972192183</v>
      </c>
      <c r="O28" s="39"/>
      <c r="P28" s="39"/>
    </row>
    <row r="29" spans="1:16" s="1" customFormat="1" ht="14.25" customHeight="1">
      <c r="A29" s="427"/>
      <c r="B29" s="428"/>
      <c r="C29" s="428"/>
      <c r="D29" s="428"/>
      <c r="E29" s="428"/>
      <c r="F29" s="428"/>
      <c r="G29" s="429"/>
      <c r="H29" s="94"/>
      <c r="I29" s="94"/>
      <c r="J29" s="94" t="s">
        <v>17</v>
      </c>
      <c r="K29" s="101">
        <v>1800000</v>
      </c>
      <c r="L29" s="101">
        <v>1400000</v>
      </c>
      <c r="M29" s="108">
        <f t="shared" si="14"/>
        <v>-400000</v>
      </c>
      <c r="N29" s="142">
        <f t="shared" si="10"/>
        <v>-0.22222222222222221</v>
      </c>
    </row>
    <row r="30" spans="1:16" s="1" customFormat="1" ht="14.25" customHeight="1">
      <c r="A30" s="430"/>
      <c r="B30" s="431"/>
      <c r="C30" s="431"/>
      <c r="D30" s="431"/>
      <c r="E30" s="431"/>
      <c r="F30" s="431"/>
      <c r="G30" s="432"/>
      <c r="H30" s="94"/>
      <c r="I30" s="94"/>
      <c r="J30" s="94" t="s">
        <v>41</v>
      </c>
      <c r="K30" s="101">
        <v>2640000</v>
      </c>
      <c r="L30" s="101">
        <v>2858000</v>
      </c>
      <c r="M30" s="108">
        <f t="shared" si="14"/>
        <v>218000</v>
      </c>
      <c r="N30" s="142">
        <f t="shared" si="10"/>
        <v>8.257575757575758E-2</v>
      </c>
    </row>
    <row r="31" spans="1:16" s="1" customFormat="1" ht="14.25" customHeight="1">
      <c r="A31" s="212"/>
      <c r="B31" s="212"/>
      <c r="C31" s="212"/>
      <c r="D31" s="212"/>
      <c r="E31" s="212"/>
      <c r="F31" s="212"/>
      <c r="G31" s="212"/>
      <c r="H31" s="237"/>
      <c r="I31" s="237"/>
      <c r="J31" s="237"/>
      <c r="K31" s="238"/>
      <c r="L31" s="238"/>
      <c r="M31" s="239"/>
      <c r="N31" s="240"/>
    </row>
    <row r="32" spans="1:16" s="1" customFormat="1" ht="13.5" customHeight="1">
      <c r="A32" s="410"/>
      <c r="B32" s="411"/>
      <c r="C32" s="411"/>
      <c r="D32" s="411"/>
      <c r="E32" s="411"/>
      <c r="F32" s="411"/>
      <c r="G32" s="412"/>
      <c r="H32" s="121"/>
      <c r="I32" s="435" t="s">
        <v>141</v>
      </c>
      <c r="J32" s="436"/>
      <c r="K32" s="114">
        <f>K33+K34+K35+K36+K37+K38</f>
        <v>11262400</v>
      </c>
      <c r="L32" s="114">
        <f>L33+L34+L35+L36+L37+L38</f>
        <v>11700000</v>
      </c>
      <c r="M32" s="99">
        <f t="shared" si="14"/>
        <v>437600</v>
      </c>
      <c r="N32" s="100">
        <f t="shared" ref="N32:N33" si="16">M32/K32</f>
        <v>3.8854950987356161E-2</v>
      </c>
      <c r="P32" s="39"/>
    </row>
    <row r="33" spans="1:14" s="1" customFormat="1" ht="14.1" customHeight="1">
      <c r="A33" s="413"/>
      <c r="B33" s="414"/>
      <c r="C33" s="414"/>
      <c r="D33" s="414"/>
      <c r="E33" s="414"/>
      <c r="F33" s="414"/>
      <c r="G33" s="415"/>
      <c r="H33" s="122"/>
      <c r="I33" s="94"/>
      <c r="J33" s="94" t="s">
        <v>13</v>
      </c>
      <c r="K33" s="101">
        <v>120000</v>
      </c>
      <c r="L33" s="101">
        <v>134000</v>
      </c>
      <c r="M33" s="102">
        <f>L33-K33</f>
        <v>14000</v>
      </c>
      <c r="N33" s="115">
        <f t="shared" si="16"/>
        <v>0.11666666666666667</v>
      </c>
    </row>
    <row r="34" spans="1:14" s="1" customFormat="1" ht="14.1" customHeight="1">
      <c r="A34" s="413"/>
      <c r="B34" s="414"/>
      <c r="C34" s="414"/>
      <c r="D34" s="414"/>
      <c r="E34" s="414"/>
      <c r="F34" s="414"/>
      <c r="G34" s="415"/>
      <c r="H34" s="122"/>
      <c r="I34" s="111"/>
      <c r="J34" s="94" t="s">
        <v>14</v>
      </c>
      <c r="K34" s="116">
        <v>587670</v>
      </c>
      <c r="L34" s="116">
        <v>486000</v>
      </c>
      <c r="M34" s="117">
        <f t="shared" ref="M34:M38" si="17">L34-K34</f>
        <v>-101670</v>
      </c>
      <c r="N34" s="115">
        <f>M34/K34</f>
        <v>-0.17300525805298891</v>
      </c>
    </row>
    <row r="35" spans="1:14" s="1" customFormat="1" ht="14.1" customHeight="1">
      <c r="A35" s="413"/>
      <c r="B35" s="414"/>
      <c r="C35" s="414"/>
      <c r="D35" s="414"/>
      <c r="E35" s="414"/>
      <c r="F35" s="414"/>
      <c r="G35" s="415"/>
      <c r="H35" s="122"/>
      <c r="I35" s="94"/>
      <c r="J35" s="94" t="s">
        <v>15</v>
      </c>
      <c r="K35" s="101">
        <v>2240000</v>
      </c>
      <c r="L35" s="101">
        <v>2292000</v>
      </c>
      <c r="M35" s="108">
        <f t="shared" si="17"/>
        <v>52000</v>
      </c>
      <c r="N35" s="109">
        <f>M35/K35</f>
        <v>2.3214285714285715E-2</v>
      </c>
    </row>
    <row r="36" spans="1:14" s="1" customFormat="1" ht="14.1" customHeight="1">
      <c r="A36" s="413"/>
      <c r="B36" s="414"/>
      <c r="C36" s="414"/>
      <c r="D36" s="414"/>
      <c r="E36" s="414"/>
      <c r="F36" s="414"/>
      <c r="G36" s="415"/>
      <c r="H36" s="122"/>
      <c r="I36" s="94"/>
      <c r="J36" s="94" t="s">
        <v>16</v>
      </c>
      <c r="K36" s="101">
        <v>1730730</v>
      </c>
      <c r="L36" s="101">
        <v>1160000</v>
      </c>
      <c r="M36" s="108">
        <f t="shared" si="17"/>
        <v>-570730</v>
      </c>
      <c r="N36" s="109">
        <f>M36/K36</f>
        <v>-0.329762585729721</v>
      </c>
    </row>
    <row r="37" spans="1:14" s="1" customFormat="1" ht="14.1" customHeight="1">
      <c r="A37" s="413"/>
      <c r="B37" s="414"/>
      <c r="C37" s="414"/>
      <c r="D37" s="414"/>
      <c r="E37" s="414"/>
      <c r="F37" s="414"/>
      <c r="G37" s="415"/>
      <c r="H37" s="241"/>
      <c r="I37" s="242"/>
      <c r="J37" s="242" t="s">
        <v>17</v>
      </c>
      <c r="K37" s="243">
        <v>710000</v>
      </c>
      <c r="L37" s="243">
        <v>1220000</v>
      </c>
      <c r="M37" s="244">
        <f t="shared" si="17"/>
        <v>510000</v>
      </c>
      <c r="N37" s="245">
        <f t="shared" ref="N37:N39" si="18">M37/K37</f>
        <v>0.71830985915492962</v>
      </c>
    </row>
    <row r="38" spans="1:14" s="1" customFormat="1" ht="14.1" customHeight="1">
      <c r="A38" s="413"/>
      <c r="B38" s="414"/>
      <c r="C38" s="414"/>
      <c r="D38" s="414"/>
      <c r="E38" s="414"/>
      <c r="F38" s="414"/>
      <c r="G38" s="415"/>
      <c r="H38" s="246"/>
      <c r="I38" s="247"/>
      <c r="J38" s="247" t="s">
        <v>41</v>
      </c>
      <c r="K38" s="248">
        <v>5874000</v>
      </c>
      <c r="L38" s="248">
        <v>6408000</v>
      </c>
      <c r="M38" s="249">
        <f t="shared" si="17"/>
        <v>534000</v>
      </c>
      <c r="N38" s="250">
        <v>1</v>
      </c>
    </row>
    <row r="39" spans="1:14" s="1" customFormat="1" ht="14.1" customHeight="1">
      <c r="A39" s="413"/>
      <c r="B39" s="414"/>
      <c r="C39" s="414"/>
      <c r="D39" s="414"/>
      <c r="E39" s="414"/>
      <c r="F39" s="414"/>
      <c r="G39" s="415"/>
      <c r="H39" s="438" t="s">
        <v>142</v>
      </c>
      <c r="I39" s="438"/>
      <c r="J39" s="439"/>
      <c r="K39" s="147">
        <f>K40+K44</f>
        <v>327000</v>
      </c>
      <c r="L39" s="147">
        <f>L40+L44</f>
        <v>200000</v>
      </c>
      <c r="M39" s="148">
        <f>L39-K39</f>
        <v>-127000</v>
      </c>
      <c r="N39" s="276">
        <f t="shared" si="18"/>
        <v>-0.38837920489296635</v>
      </c>
    </row>
    <row r="40" spans="1:14" s="1" customFormat="1" ht="14.1" customHeight="1">
      <c r="A40" s="413"/>
      <c r="B40" s="414"/>
      <c r="C40" s="414"/>
      <c r="D40" s="414"/>
      <c r="E40" s="414"/>
      <c r="F40" s="414"/>
      <c r="G40" s="415"/>
      <c r="H40" s="122"/>
      <c r="I40" s="433" t="s">
        <v>147</v>
      </c>
      <c r="J40" s="434"/>
      <c r="K40" s="98">
        <f>K41+K42+K43</f>
        <v>129000</v>
      </c>
      <c r="L40" s="98">
        <f>L41+L42+L43</f>
        <v>100000</v>
      </c>
      <c r="M40" s="99">
        <f t="shared" ref="M40" si="19">L40-K40</f>
        <v>-29000</v>
      </c>
      <c r="N40" s="100">
        <f t="shared" ref="N40" si="20">M40/K40</f>
        <v>-0.22480620155038761</v>
      </c>
    </row>
    <row r="41" spans="1:14" s="1" customFormat="1" ht="14.1" customHeight="1">
      <c r="A41" s="413"/>
      <c r="B41" s="414"/>
      <c r="C41" s="414"/>
      <c r="D41" s="414"/>
      <c r="E41" s="414"/>
      <c r="F41" s="414"/>
      <c r="G41" s="415"/>
      <c r="H41" s="122"/>
      <c r="I41" s="94"/>
      <c r="J41" s="94" t="s">
        <v>143</v>
      </c>
      <c r="K41" s="101">
        <v>0</v>
      </c>
      <c r="L41" s="101">
        <v>0</v>
      </c>
      <c r="M41" s="102">
        <v>0</v>
      </c>
      <c r="N41" s="102">
        <v>0</v>
      </c>
    </row>
    <row r="42" spans="1:14" s="1" customFormat="1" ht="14.1" customHeight="1">
      <c r="A42" s="413"/>
      <c r="B42" s="414"/>
      <c r="C42" s="414"/>
      <c r="D42" s="414"/>
      <c r="E42" s="414"/>
      <c r="F42" s="414"/>
      <c r="G42" s="415"/>
      <c r="H42" s="143"/>
      <c r="I42" s="136"/>
      <c r="J42" s="136" t="s">
        <v>201</v>
      </c>
      <c r="K42" s="101">
        <v>0</v>
      </c>
      <c r="L42" s="101">
        <v>0</v>
      </c>
      <c r="M42" s="275">
        <f t="shared" ref="M42" si="21">L42-K42</f>
        <v>0</v>
      </c>
      <c r="N42" s="102">
        <v>0</v>
      </c>
    </row>
    <row r="43" spans="1:14" s="1" customFormat="1" ht="14.1" customHeight="1">
      <c r="A43" s="413"/>
      <c r="B43" s="414"/>
      <c r="C43" s="414"/>
      <c r="D43" s="414"/>
      <c r="E43" s="414"/>
      <c r="F43" s="414"/>
      <c r="G43" s="415"/>
      <c r="H43" s="122"/>
      <c r="I43" s="103"/>
      <c r="J43" s="103" t="s">
        <v>144</v>
      </c>
      <c r="K43" s="104">
        <v>129000</v>
      </c>
      <c r="L43" s="104">
        <v>100000</v>
      </c>
      <c r="M43" s="108">
        <f t="shared" ref="M43" si="22">L43-K43</f>
        <v>-29000</v>
      </c>
      <c r="N43" s="105">
        <f>M43/K43</f>
        <v>-0.22480620155038761</v>
      </c>
    </row>
    <row r="44" spans="1:14" s="1" customFormat="1" ht="14.1" customHeight="1">
      <c r="A44" s="413"/>
      <c r="B44" s="414"/>
      <c r="C44" s="414"/>
      <c r="D44" s="414"/>
      <c r="E44" s="414"/>
      <c r="F44" s="414"/>
      <c r="G44" s="415"/>
      <c r="H44" s="123"/>
      <c r="I44" s="437" t="s">
        <v>146</v>
      </c>
      <c r="J44" s="437"/>
      <c r="K44" s="98">
        <f>K45+K46+K47</f>
        <v>198000</v>
      </c>
      <c r="L44" s="98">
        <f>L45+L46+L47</f>
        <v>100000</v>
      </c>
      <c r="M44" s="277">
        <f>L44-K44</f>
        <v>-98000</v>
      </c>
      <c r="N44" s="100">
        <f t="shared" ref="N44" si="23">M44/K44</f>
        <v>-0.49494949494949497</v>
      </c>
    </row>
    <row r="45" spans="1:14" ht="14.1" customHeight="1">
      <c r="A45" s="413"/>
      <c r="B45" s="414"/>
      <c r="C45" s="414"/>
      <c r="D45" s="414"/>
      <c r="E45" s="414"/>
      <c r="F45" s="414"/>
      <c r="G45" s="415"/>
      <c r="H45" s="124"/>
      <c r="I45" s="106"/>
      <c r="J45" s="106" t="s">
        <v>18</v>
      </c>
      <c r="K45" s="146">
        <v>0</v>
      </c>
      <c r="L45" s="146">
        <v>0</v>
      </c>
      <c r="M45" s="104">
        <f t="shared" ref="M45:M55" si="24">L45-K45</f>
        <v>0</v>
      </c>
      <c r="N45" s="107">
        <v>0</v>
      </c>
    </row>
    <row r="46" spans="1:14" s="135" customFormat="1" ht="14.1" customHeight="1">
      <c r="A46" s="413"/>
      <c r="B46" s="414"/>
      <c r="C46" s="414"/>
      <c r="D46" s="414"/>
      <c r="E46" s="414"/>
      <c r="F46" s="414"/>
      <c r="G46" s="415"/>
      <c r="H46" s="144"/>
      <c r="I46" s="106"/>
      <c r="J46" s="106" t="s">
        <v>201</v>
      </c>
      <c r="K46" s="145">
        <v>0</v>
      </c>
      <c r="L46" s="145">
        <v>0</v>
      </c>
      <c r="M46" s="275">
        <f t="shared" si="24"/>
        <v>0</v>
      </c>
      <c r="N46" s="102">
        <v>0</v>
      </c>
    </row>
    <row r="47" spans="1:14" ht="14.1" customHeight="1">
      <c r="A47" s="413"/>
      <c r="B47" s="414"/>
      <c r="C47" s="414"/>
      <c r="D47" s="414"/>
      <c r="E47" s="414"/>
      <c r="F47" s="414"/>
      <c r="G47" s="415"/>
      <c r="H47" s="122"/>
      <c r="I47" s="94"/>
      <c r="J47" s="94" t="s">
        <v>87</v>
      </c>
      <c r="K47" s="101">
        <v>198000</v>
      </c>
      <c r="L47" s="101">
        <v>100000</v>
      </c>
      <c r="M47" s="244">
        <f t="shared" si="24"/>
        <v>-98000</v>
      </c>
      <c r="N47" s="109">
        <f>M47/K47</f>
        <v>-0.49494949494949497</v>
      </c>
    </row>
    <row r="48" spans="1:14" ht="14.1" customHeight="1">
      <c r="A48" s="413"/>
      <c r="B48" s="414"/>
      <c r="C48" s="414"/>
      <c r="D48" s="414"/>
      <c r="E48" s="414"/>
      <c r="F48" s="414"/>
      <c r="G48" s="415"/>
      <c r="H48" s="442" t="s">
        <v>42</v>
      </c>
      <c r="I48" s="442"/>
      <c r="J48" s="443"/>
      <c r="K48" s="118">
        <f>K49+K57</f>
        <v>1169350</v>
      </c>
      <c r="L48" s="118">
        <f>L49+L57</f>
        <v>1310000</v>
      </c>
      <c r="M48" s="119">
        <f t="shared" si="24"/>
        <v>140650</v>
      </c>
      <c r="N48" s="120">
        <f>M48/K48</f>
        <v>0.12028049771240433</v>
      </c>
    </row>
    <row r="49" spans="1:14" ht="14.1" customHeight="1">
      <c r="A49" s="413"/>
      <c r="B49" s="414"/>
      <c r="C49" s="414"/>
      <c r="D49" s="414"/>
      <c r="E49" s="414"/>
      <c r="F49" s="414"/>
      <c r="G49" s="415"/>
      <c r="H49" s="122"/>
      <c r="I49" s="437" t="s">
        <v>117</v>
      </c>
      <c r="J49" s="437"/>
      <c r="K49" s="98">
        <f>SUM(K50:K55)</f>
        <v>629750</v>
      </c>
      <c r="L49" s="98">
        <f>SUM(L50:L55)</f>
        <v>710000</v>
      </c>
      <c r="M49" s="99">
        <f t="shared" si="24"/>
        <v>80250</v>
      </c>
      <c r="N49" s="100">
        <f>M49/K49</f>
        <v>0.12743152044462089</v>
      </c>
    </row>
    <row r="50" spans="1:14" ht="14.1" customHeight="1">
      <c r="A50" s="413"/>
      <c r="B50" s="414"/>
      <c r="C50" s="414"/>
      <c r="D50" s="414"/>
      <c r="E50" s="414"/>
      <c r="F50" s="414"/>
      <c r="G50" s="415"/>
      <c r="H50" s="122"/>
      <c r="I50" s="94"/>
      <c r="J50" s="94" t="s">
        <v>26</v>
      </c>
      <c r="K50" s="101">
        <v>152750</v>
      </c>
      <c r="L50" s="101">
        <v>60000</v>
      </c>
      <c r="M50" s="108">
        <f t="shared" si="24"/>
        <v>-92750</v>
      </c>
      <c r="N50" s="109">
        <f>M50/K50</f>
        <v>-0.60720130932896887</v>
      </c>
    </row>
    <row r="51" spans="1:14" ht="14.1" customHeight="1">
      <c r="A51" s="413"/>
      <c r="B51" s="414"/>
      <c r="C51" s="414"/>
      <c r="D51" s="414"/>
      <c r="E51" s="414"/>
      <c r="F51" s="414"/>
      <c r="G51" s="415"/>
      <c r="H51" s="122"/>
      <c r="I51" s="111"/>
      <c r="J51" s="94" t="s">
        <v>34</v>
      </c>
      <c r="K51" s="101">
        <v>133000</v>
      </c>
      <c r="L51" s="101">
        <v>100000</v>
      </c>
      <c r="M51" s="108">
        <f t="shared" si="24"/>
        <v>-33000</v>
      </c>
      <c r="N51" s="109">
        <f t="shared" ref="N51:N54" si="25">M51/K51</f>
        <v>-0.24812030075187969</v>
      </c>
    </row>
    <row r="52" spans="1:14" ht="14.1" customHeight="1">
      <c r="A52" s="413"/>
      <c r="B52" s="414"/>
      <c r="C52" s="414"/>
      <c r="D52" s="414"/>
      <c r="E52" s="414"/>
      <c r="F52" s="414"/>
      <c r="G52" s="415"/>
      <c r="H52" s="122"/>
      <c r="I52" s="94"/>
      <c r="J52" s="94" t="s">
        <v>90</v>
      </c>
      <c r="K52" s="101">
        <v>0</v>
      </c>
      <c r="L52" s="101">
        <v>0</v>
      </c>
      <c r="M52" s="102">
        <f t="shared" si="24"/>
        <v>0</v>
      </c>
      <c r="N52" s="102">
        <v>0</v>
      </c>
    </row>
    <row r="53" spans="1:14" ht="14.1" customHeight="1">
      <c r="A53" s="413"/>
      <c r="B53" s="414"/>
      <c r="C53" s="414"/>
      <c r="D53" s="414"/>
      <c r="E53" s="414"/>
      <c r="F53" s="414"/>
      <c r="G53" s="415"/>
      <c r="H53" s="122"/>
      <c r="I53" s="94"/>
      <c r="J53" s="94" t="s">
        <v>91</v>
      </c>
      <c r="K53" s="101">
        <v>100000</v>
      </c>
      <c r="L53" s="101">
        <v>300000</v>
      </c>
      <c r="M53" s="108">
        <f t="shared" si="24"/>
        <v>200000</v>
      </c>
      <c r="N53" s="109">
        <f t="shared" si="25"/>
        <v>2</v>
      </c>
    </row>
    <row r="54" spans="1:14" ht="14.1" customHeight="1">
      <c r="A54" s="413"/>
      <c r="B54" s="414"/>
      <c r="C54" s="414"/>
      <c r="D54" s="414"/>
      <c r="E54" s="414"/>
      <c r="F54" s="414"/>
      <c r="G54" s="415"/>
      <c r="H54" s="122"/>
      <c r="I54" s="94"/>
      <c r="J54" s="94" t="s">
        <v>145</v>
      </c>
      <c r="K54" s="101">
        <v>244000</v>
      </c>
      <c r="L54" s="101">
        <v>150000</v>
      </c>
      <c r="M54" s="108">
        <f t="shared" si="24"/>
        <v>-94000</v>
      </c>
      <c r="N54" s="109">
        <f t="shared" si="25"/>
        <v>-0.38524590163934425</v>
      </c>
    </row>
    <row r="55" spans="1:14" ht="14.1" customHeight="1">
      <c r="A55" s="413"/>
      <c r="B55" s="414"/>
      <c r="C55" s="414"/>
      <c r="D55" s="414"/>
      <c r="E55" s="414"/>
      <c r="F55" s="414"/>
      <c r="G55" s="415"/>
      <c r="H55" s="122"/>
      <c r="I55" s="94"/>
      <c r="J55" s="136" t="s">
        <v>187</v>
      </c>
      <c r="K55" s="101">
        <v>0</v>
      </c>
      <c r="L55" s="101">
        <v>100000</v>
      </c>
      <c r="M55" s="102">
        <f t="shared" si="24"/>
        <v>100000</v>
      </c>
      <c r="N55" s="109">
        <v>1</v>
      </c>
    </row>
    <row r="56" spans="1:14" s="135" customFormat="1" ht="14.1" customHeight="1">
      <c r="A56" s="413"/>
      <c r="B56" s="414"/>
      <c r="C56" s="414"/>
      <c r="D56" s="414"/>
      <c r="E56" s="414"/>
      <c r="F56" s="414"/>
      <c r="G56" s="415"/>
      <c r="H56" s="143"/>
      <c r="I56" s="136"/>
      <c r="J56" s="136" t="s">
        <v>95</v>
      </c>
      <c r="K56" s="101">
        <v>0</v>
      </c>
      <c r="L56" s="101">
        <v>0</v>
      </c>
      <c r="M56" s="102">
        <f t="shared" ref="M56" si="26">L56-K56</f>
        <v>0</v>
      </c>
      <c r="N56" s="102">
        <v>0</v>
      </c>
    </row>
    <row r="57" spans="1:14" ht="14.1" customHeight="1">
      <c r="A57" s="413"/>
      <c r="B57" s="414"/>
      <c r="C57" s="414"/>
      <c r="D57" s="414"/>
      <c r="E57" s="414"/>
      <c r="F57" s="414"/>
      <c r="G57" s="415"/>
      <c r="H57" s="122"/>
      <c r="I57" s="437" t="s">
        <v>98</v>
      </c>
      <c r="J57" s="437"/>
      <c r="K57" s="98">
        <f>SUM(K58:K62)</f>
        <v>539600</v>
      </c>
      <c r="L57" s="98">
        <f>SUM(L58:L62)</f>
        <v>600000</v>
      </c>
      <c r="M57" s="99">
        <f>L57-K57</f>
        <v>60400</v>
      </c>
      <c r="N57" s="100">
        <f>M57/K57</f>
        <v>0.11193476649369903</v>
      </c>
    </row>
    <row r="58" spans="1:14" ht="14.1" customHeight="1">
      <c r="A58" s="413"/>
      <c r="B58" s="414"/>
      <c r="C58" s="414"/>
      <c r="D58" s="414"/>
      <c r="E58" s="414"/>
      <c r="F58" s="414"/>
      <c r="G58" s="415"/>
      <c r="H58" s="122"/>
      <c r="I58" s="94"/>
      <c r="J58" s="94" t="s">
        <v>26</v>
      </c>
      <c r="K58" s="101">
        <v>0</v>
      </c>
      <c r="L58" s="101">
        <v>0</v>
      </c>
      <c r="M58" s="102">
        <f>L58-K58</f>
        <v>0</v>
      </c>
      <c r="N58" s="102">
        <v>0</v>
      </c>
    </row>
    <row r="59" spans="1:14" ht="14.1" customHeight="1">
      <c r="A59" s="413"/>
      <c r="B59" s="414"/>
      <c r="C59" s="414"/>
      <c r="D59" s="414"/>
      <c r="E59" s="414"/>
      <c r="F59" s="414"/>
      <c r="G59" s="415"/>
      <c r="H59" s="121"/>
      <c r="I59" s="94"/>
      <c r="J59" s="94" t="s">
        <v>34</v>
      </c>
      <c r="K59" s="101">
        <v>0</v>
      </c>
      <c r="L59" s="101">
        <v>100000</v>
      </c>
      <c r="M59" s="108">
        <f t="shared" ref="M59:M62" si="27">L59-K59</f>
        <v>100000</v>
      </c>
      <c r="N59" s="109">
        <v>1</v>
      </c>
    </row>
    <row r="60" spans="1:14" ht="14.1" customHeight="1">
      <c r="A60" s="413"/>
      <c r="B60" s="414"/>
      <c r="C60" s="414"/>
      <c r="D60" s="414"/>
      <c r="E60" s="414"/>
      <c r="F60" s="414"/>
      <c r="G60" s="415"/>
      <c r="H60" s="122"/>
      <c r="I60" s="94"/>
      <c r="J60" s="94" t="s">
        <v>91</v>
      </c>
      <c r="K60" s="101">
        <v>500000</v>
      </c>
      <c r="L60" s="101">
        <v>350000</v>
      </c>
      <c r="M60" s="108">
        <f t="shared" si="27"/>
        <v>-150000</v>
      </c>
      <c r="N60" s="109">
        <f t="shared" ref="N60:N61" si="28">M60/K60</f>
        <v>-0.3</v>
      </c>
    </row>
    <row r="61" spans="1:14" ht="14.1" customHeight="1">
      <c r="A61" s="413"/>
      <c r="B61" s="414"/>
      <c r="C61" s="414"/>
      <c r="D61" s="414"/>
      <c r="E61" s="414"/>
      <c r="F61" s="414"/>
      <c r="G61" s="415"/>
      <c r="H61" s="122"/>
      <c r="I61" s="111"/>
      <c r="J61" s="94" t="s">
        <v>145</v>
      </c>
      <c r="K61" s="116">
        <v>39600</v>
      </c>
      <c r="L61" s="116">
        <v>150000</v>
      </c>
      <c r="M61" s="102">
        <f t="shared" si="27"/>
        <v>110400</v>
      </c>
      <c r="N61" s="109">
        <f t="shared" si="28"/>
        <v>2.7878787878787881</v>
      </c>
    </row>
    <row r="62" spans="1:14" ht="14.1" customHeight="1">
      <c r="A62" s="413"/>
      <c r="B62" s="414"/>
      <c r="C62" s="414"/>
      <c r="D62" s="414"/>
      <c r="E62" s="414"/>
      <c r="F62" s="414"/>
      <c r="G62" s="415"/>
      <c r="H62" s="122"/>
      <c r="I62" s="94"/>
      <c r="J62" s="94" t="s">
        <v>95</v>
      </c>
      <c r="K62" s="101">
        <v>0</v>
      </c>
      <c r="L62" s="101">
        <v>0</v>
      </c>
      <c r="M62" s="102">
        <f t="shared" si="27"/>
        <v>0</v>
      </c>
      <c r="N62" s="102">
        <v>0</v>
      </c>
    </row>
    <row r="63" spans="1:14" ht="14.1" customHeight="1">
      <c r="A63" s="413"/>
      <c r="B63" s="414"/>
      <c r="C63" s="414"/>
      <c r="D63" s="414"/>
      <c r="E63" s="414"/>
      <c r="F63" s="414"/>
      <c r="G63" s="415"/>
      <c r="H63" s="442" t="s">
        <v>3</v>
      </c>
      <c r="I63" s="442"/>
      <c r="J63" s="443"/>
      <c r="K63" s="95">
        <f>K64+K66</f>
        <v>609124</v>
      </c>
      <c r="L63" s="95">
        <f>L64+L66</f>
        <v>0</v>
      </c>
      <c r="M63" s="278">
        <f>L63-K63</f>
        <v>-609124</v>
      </c>
      <c r="N63" s="97">
        <f t="shared" ref="N63:N65" si="29">M63/K63</f>
        <v>-1</v>
      </c>
    </row>
    <row r="64" spans="1:14" ht="14.1" customHeight="1">
      <c r="A64" s="413"/>
      <c r="B64" s="414"/>
      <c r="C64" s="414"/>
      <c r="D64" s="414"/>
      <c r="E64" s="414"/>
      <c r="F64" s="414"/>
      <c r="G64" s="415"/>
      <c r="H64" s="122"/>
      <c r="I64" s="440" t="s">
        <v>111</v>
      </c>
      <c r="J64" s="441"/>
      <c r="K64" s="98">
        <f>K65</f>
        <v>609124</v>
      </c>
      <c r="L64" s="98">
        <f>L65</f>
        <v>0</v>
      </c>
      <c r="M64" s="279">
        <f>L64-K64</f>
        <v>-609124</v>
      </c>
      <c r="N64" s="261">
        <f>M64/K64</f>
        <v>-1</v>
      </c>
    </row>
    <row r="65" spans="1:14" ht="14.1" customHeight="1">
      <c r="A65" s="413"/>
      <c r="B65" s="414"/>
      <c r="C65" s="414"/>
      <c r="D65" s="414"/>
      <c r="E65" s="414"/>
      <c r="F65" s="414"/>
      <c r="G65" s="415"/>
      <c r="H65" s="122"/>
      <c r="I65" s="94"/>
      <c r="J65" s="94" t="s">
        <v>3</v>
      </c>
      <c r="K65" s="101">
        <v>609124</v>
      </c>
      <c r="L65" s="101">
        <v>0</v>
      </c>
      <c r="M65" s="280">
        <f>L65-K65</f>
        <v>-609124</v>
      </c>
      <c r="N65" s="109">
        <f t="shared" si="29"/>
        <v>-1</v>
      </c>
    </row>
    <row r="66" spans="1:14" ht="14.1" customHeight="1">
      <c r="A66" s="413"/>
      <c r="B66" s="414"/>
      <c r="C66" s="414"/>
      <c r="D66" s="414"/>
      <c r="E66" s="414"/>
      <c r="F66" s="414"/>
      <c r="G66" s="415"/>
      <c r="H66" s="122"/>
      <c r="I66" s="420" t="s">
        <v>148</v>
      </c>
      <c r="J66" s="420"/>
      <c r="K66" s="98">
        <f>K67</f>
        <v>0</v>
      </c>
      <c r="L66" s="98">
        <f>L67</f>
        <v>0</v>
      </c>
      <c r="M66" s="110">
        <f t="shared" ref="M66:M67" si="30">L66-K66</f>
        <v>0</v>
      </c>
      <c r="N66" s="110">
        <v>0</v>
      </c>
    </row>
    <row r="67" spans="1:14" ht="14.1" customHeight="1">
      <c r="A67" s="416"/>
      <c r="B67" s="417"/>
      <c r="C67" s="417"/>
      <c r="D67" s="417"/>
      <c r="E67" s="417"/>
      <c r="F67" s="417"/>
      <c r="G67" s="418"/>
      <c r="H67" s="122"/>
      <c r="I67" s="94"/>
      <c r="J67" s="94" t="s">
        <v>3</v>
      </c>
      <c r="K67" s="101">
        <v>0</v>
      </c>
      <c r="L67" s="101">
        <v>0</v>
      </c>
      <c r="M67" s="102">
        <f t="shared" si="30"/>
        <v>0</v>
      </c>
      <c r="N67" s="102">
        <v>0</v>
      </c>
    </row>
  </sheetData>
  <mergeCells count="45">
    <mergeCell ref="E6:E7"/>
    <mergeCell ref="F6:F7"/>
    <mergeCell ref="A1:M1"/>
    <mergeCell ref="A2:M2"/>
    <mergeCell ref="A3:C3"/>
    <mergeCell ref="A4:C4"/>
    <mergeCell ref="A5:F5"/>
    <mergeCell ref="H5:N5"/>
    <mergeCell ref="M6:M7"/>
    <mergeCell ref="N6:N7"/>
    <mergeCell ref="A8:C8"/>
    <mergeCell ref="H8:J8"/>
    <mergeCell ref="A9:C9"/>
    <mergeCell ref="H9:J9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H63:J63"/>
    <mergeCell ref="I40:J40"/>
    <mergeCell ref="A10:C10"/>
    <mergeCell ref="I10:J10"/>
    <mergeCell ref="A14:C14"/>
    <mergeCell ref="A32:G67"/>
    <mergeCell ref="B11:C11"/>
    <mergeCell ref="I66:J66"/>
    <mergeCell ref="I20:J20"/>
    <mergeCell ref="A18:C18"/>
    <mergeCell ref="B19:C19"/>
    <mergeCell ref="A21:G30"/>
    <mergeCell ref="I15:J15"/>
    <mergeCell ref="I24:J24"/>
    <mergeCell ref="I32:J32"/>
    <mergeCell ref="I44:J44"/>
    <mergeCell ref="I49:J49"/>
    <mergeCell ref="I57:J57"/>
    <mergeCell ref="H39:J39"/>
    <mergeCell ref="I64:J64"/>
    <mergeCell ref="H48:J48"/>
  </mergeCells>
  <phoneticPr fontId="3" type="noConversion"/>
  <pageMargins left="0.19685039370078741" right="0.19685039370078741" top="0.74803149606299213" bottom="0.35433070866141736" header="0.31496062992125984" footer="0.31496062992125984"/>
  <pageSetup paperSize="9" orientation="landscape" r:id="rId1"/>
  <headerFooter>
    <oddFooter>&amp;L2017년도푸드마켓예산총괄표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14"/>
  <sheetViews>
    <sheetView view="pageLayout" workbookViewId="0">
      <selection activeCell="G17" sqref="G17"/>
    </sheetView>
  </sheetViews>
  <sheetFormatPr defaultRowHeight="17.25" customHeight="1"/>
  <cols>
    <col min="1" max="2" width="4.33203125" style="4" customWidth="1"/>
    <col min="3" max="3" width="17" style="4" customWidth="1"/>
    <col min="4" max="5" width="11.77734375" style="4" customWidth="1"/>
    <col min="6" max="6" width="10.77734375" style="4" customWidth="1"/>
    <col min="7" max="7" width="36.77734375" style="4" customWidth="1"/>
    <col min="8" max="8" width="1.33203125" style="6" hidden="1" customWidth="1"/>
    <col min="9" max="9" width="2.5546875" style="6" customWidth="1"/>
    <col min="10" max="10" width="11.33203125" style="4" customWidth="1"/>
    <col min="11" max="11" width="8.88671875" style="4"/>
    <col min="12" max="15" width="9.33203125" style="4" bestFit="1" customWidth="1"/>
    <col min="16" max="16384" width="8.88671875" style="4"/>
  </cols>
  <sheetData>
    <row r="1" spans="1:15" ht="17.25" customHeight="1">
      <c r="A1" s="18" t="s">
        <v>36</v>
      </c>
      <c r="G1" s="5"/>
      <c r="J1" s="5" t="s">
        <v>40</v>
      </c>
    </row>
    <row r="2" spans="1:15" ht="17.25" customHeight="1">
      <c r="A2" s="473" t="s">
        <v>4</v>
      </c>
      <c r="B2" s="473"/>
      <c r="C2" s="473"/>
      <c r="D2" s="139" t="s">
        <v>348</v>
      </c>
      <c r="E2" s="139" t="s">
        <v>349</v>
      </c>
      <c r="F2" s="452" t="s">
        <v>38</v>
      </c>
      <c r="G2" s="467" t="s">
        <v>20</v>
      </c>
      <c r="H2" s="468"/>
      <c r="I2" s="468"/>
      <c r="J2" s="469"/>
    </row>
    <row r="3" spans="1:15" ht="17.25" customHeight="1">
      <c r="A3" s="7" t="s">
        <v>5</v>
      </c>
      <c r="B3" s="7" t="s">
        <v>6</v>
      </c>
      <c r="C3" s="7" t="s">
        <v>8</v>
      </c>
      <c r="D3" s="140" t="s">
        <v>198</v>
      </c>
      <c r="E3" s="140" t="s">
        <v>199</v>
      </c>
      <c r="F3" s="473"/>
      <c r="G3" s="470"/>
      <c r="H3" s="471"/>
      <c r="I3" s="471"/>
      <c r="J3" s="472"/>
    </row>
    <row r="4" spans="1:15" ht="17.25" customHeight="1">
      <c r="A4" s="464" t="s">
        <v>25</v>
      </c>
      <c r="B4" s="464"/>
      <c r="C4" s="464"/>
      <c r="D4" s="29">
        <f>D5+D9+D12</f>
        <v>86165124</v>
      </c>
      <c r="E4" s="29">
        <f t="shared" ref="E4:F4" si="0">E5+E9+E12</f>
        <v>86656000</v>
      </c>
      <c r="F4" s="258">
        <f t="shared" si="0"/>
        <v>490876</v>
      </c>
      <c r="G4" s="32"/>
      <c r="H4" s="32"/>
      <c r="I4" s="32"/>
      <c r="J4" s="8">
        <v>0</v>
      </c>
    </row>
    <row r="5" spans="1:15" ht="17.25" customHeight="1">
      <c r="A5" s="464" t="s">
        <v>0</v>
      </c>
      <c r="B5" s="464"/>
      <c r="C5" s="464"/>
      <c r="D5" s="8">
        <f>D6</f>
        <v>85456000</v>
      </c>
      <c r="E5" s="8">
        <f>E6</f>
        <v>85456000</v>
      </c>
      <c r="F5" s="259">
        <f t="shared" ref="F5:F14" si="1">E5-D5</f>
        <v>0</v>
      </c>
      <c r="G5" s="32"/>
      <c r="H5" s="32"/>
      <c r="I5" s="32"/>
      <c r="J5" s="32"/>
      <c r="M5" s="38"/>
    </row>
    <row r="6" spans="1:15" ht="17.25" customHeight="1">
      <c r="A6" s="32"/>
      <c r="B6" s="465" t="s">
        <v>7</v>
      </c>
      <c r="C6" s="465"/>
      <c r="D6" s="34">
        <f>D7+D8</f>
        <v>85456000</v>
      </c>
      <c r="E6" s="34">
        <f>E7+E8</f>
        <v>85456000</v>
      </c>
      <c r="F6" s="260">
        <f>E6-D6</f>
        <v>0</v>
      </c>
      <c r="G6" s="47"/>
      <c r="H6" s="33"/>
      <c r="I6" s="33"/>
      <c r="J6" s="34">
        <v>0</v>
      </c>
      <c r="L6" s="38"/>
      <c r="M6" s="38"/>
    </row>
    <row r="7" spans="1:15" ht="17.25" customHeight="1">
      <c r="A7" s="32"/>
      <c r="B7" s="32"/>
      <c r="C7" s="70" t="s">
        <v>109</v>
      </c>
      <c r="D7" s="8">
        <v>49456000</v>
      </c>
      <c r="E7" s="8">
        <v>49456000</v>
      </c>
      <c r="F7" s="259">
        <f t="shared" si="1"/>
        <v>0</v>
      </c>
      <c r="G7" s="267" t="s">
        <v>351</v>
      </c>
      <c r="H7" s="32"/>
      <c r="I7" s="32"/>
      <c r="J7" s="29">
        <v>0</v>
      </c>
    </row>
    <row r="8" spans="1:15" s="35" customFormat="1" ht="17.25" customHeight="1">
      <c r="A8" s="56"/>
      <c r="B8" s="56"/>
      <c r="C8" s="76" t="s">
        <v>118</v>
      </c>
      <c r="D8" s="8">
        <v>36000000</v>
      </c>
      <c r="E8" s="8">
        <v>36000000</v>
      </c>
      <c r="F8" s="9">
        <f>E8-D8</f>
        <v>0</v>
      </c>
      <c r="G8" s="137" t="s">
        <v>200</v>
      </c>
      <c r="H8" s="56"/>
      <c r="I8" s="56"/>
      <c r="J8" s="29"/>
      <c r="N8" s="38"/>
      <c r="O8" s="38"/>
    </row>
    <row r="9" spans="1:15" ht="17.25" customHeight="1">
      <c r="A9" s="464" t="s">
        <v>1</v>
      </c>
      <c r="B9" s="464"/>
      <c r="C9" s="464"/>
      <c r="D9" s="29">
        <f>D10</f>
        <v>701073</v>
      </c>
      <c r="E9" s="29">
        <f>E10</f>
        <v>1191838</v>
      </c>
      <c r="F9" s="71">
        <f t="shared" si="1"/>
        <v>490765</v>
      </c>
      <c r="G9" s="267" t="s">
        <v>350</v>
      </c>
      <c r="H9" s="32"/>
      <c r="I9" s="32"/>
      <c r="J9" s="32"/>
      <c r="N9" s="38"/>
    </row>
    <row r="10" spans="1:15" ht="17.25" customHeight="1">
      <c r="A10" s="32"/>
      <c r="B10" s="465" t="s">
        <v>110</v>
      </c>
      <c r="C10" s="465"/>
      <c r="D10" s="34">
        <f>D11</f>
        <v>701073</v>
      </c>
      <c r="E10" s="34">
        <f>E11</f>
        <v>1191838</v>
      </c>
      <c r="F10" s="31">
        <f>E10-D10</f>
        <v>490765</v>
      </c>
      <c r="G10" s="33"/>
      <c r="H10" s="33"/>
      <c r="I10" s="33"/>
      <c r="J10" s="30">
        <v>0</v>
      </c>
    </row>
    <row r="11" spans="1:15" ht="17.25" customHeight="1">
      <c r="A11" s="32"/>
      <c r="B11" s="32"/>
      <c r="C11" s="32" t="s">
        <v>1</v>
      </c>
      <c r="D11" s="8">
        <v>701073</v>
      </c>
      <c r="E11" s="8">
        <v>1191838</v>
      </c>
      <c r="F11" s="9">
        <f t="shared" si="1"/>
        <v>490765</v>
      </c>
      <c r="G11" s="32" t="s">
        <v>1</v>
      </c>
      <c r="H11" s="32"/>
      <c r="I11" s="32"/>
      <c r="J11" s="29">
        <v>0</v>
      </c>
      <c r="L11" s="38"/>
      <c r="M11" s="38"/>
    </row>
    <row r="12" spans="1:15" ht="17.25" customHeight="1">
      <c r="A12" s="466" t="s">
        <v>63</v>
      </c>
      <c r="B12" s="466"/>
      <c r="C12" s="466"/>
      <c r="D12" s="141">
        <f>D13</f>
        <v>8051</v>
      </c>
      <c r="E12" s="141">
        <f>E13</f>
        <v>8162</v>
      </c>
      <c r="F12" s="178">
        <f t="shared" si="1"/>
        <v>111</v>
      </c>
      <c r="G12" s="138"/>
      <c r="H12" s="138"/>
      <c r="I12" s="138"/>
      <c r="J12" s="138"/>
    </row>
    <row r="13" spans="1:15" ht="17.25" customHeight="1">
      <c r="A13" s="175"/>
      <c r="B13" s="462" t="s">
        <v>274</v>
      </c>
      <c r="C13" s="463"/>
      <c r="D13" s="179">
        <f>D14</f>
        <v>8051</v>
      </c>
      <c r="E13" s="179">
        <f>E14</f>
        <v>8162</v>
      </c>
      <c r="F13" s="134">
        <f t="shared" si="1"/>
        <v>111</v>
      </c>
      <c r="G13" s="177"/>
      <c r="H13" s="177"/>
      <c r="I13" s="177"/>
      <c r="J13" s="177"/>
    </row>
    <row r="14" spans="1:15" ht="17.25" customHeight="1">
      <c r="A14" s="175"/>
      <c r="B14" s="175"/>
      <c r="C14" s="175" t="s">
        <v>274</v>
      </c>
      <c r="D14" s="176">
        <v>8051</v>
      </c>
      <c r="E14" s="176">
        <v>8162</v>
      </c>
      <c r="F14" s="178">
        <f t="shared" si="1"/>
        <v>111</v>
      </c>
      <c r="G14" s="175" t="s">
        <v>275</v>
      </c>
      <c r="H14" s="175"/>
      <c r="I14" s="175"/>
      <c r="J14" s="175"/>
    </row>
  </sheetData>
  <mergeCells count="10">
    <mergeCell ref="G2:J3"/>
    <mergeCell ref="A5:C5"/>
    <mergeCell ref="F2:F3"/>
    <mergeCell ref="A2:C2"/>
    <mergeCell ref="A4:C4"/>
    <mergeCell ref="B13:C13"/>
    <mergeCell ref="A9:C9"/>
    <mergeCell ref="B10:C10"/>
    <mergeCell ref="B6:C6"/>
    <mergeCell ref="A12:C12"/>
  </mergeCells>
  <phoneticPr fontId="3" type="noConversion"/>
  <pageMargins left="0.74803149606299213" right="0.74803149606299213" top="1.1023622047244095" bottom="0.47244094488188981" header="0.51181102362204722" footer="0.51181102362204722"/>
  <pageSetup paperSize="9" orientation="landscape" horizontalDpi="300" verticalDpi="300" r:id="rId1"/>
  <headerFooter alignWithMargins="0">
    <oddFooter xml:space="preserve">&amp;L2017년푸드마켓세입예산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N147"/>
  <sheetViews>
    <sheetView tabSelected="1" zoomScale="85" zoomScaleNormal="85" workbookViewId="0">
      <pane ySplit="4" topLeftCell="A5" activePane="bottomLeft" state="frozen"/>
      <selection pane="bottomLeft" activeCell="O18" sqref="O18"/>
    </sheetView>
  </sheetViews>
  <sheetFormatPr defaultRowHeight="13.5"/>
  <cols>
    <col min="1" max="1" width="4.109375" style="35" customWidth="1"/>
    <col min="2" max="2" width="4" style="35" customWidth="1"/>
    <col min="3" max="3" width="14.77734375" style="35" customWidth="1"/>
    <col min="4" max="4" width="10.109375" style="35" customWidth="1"/>
    <col min="5" max="5" width="8.88671875" style="35" hidden="1" customWidth="1"/>
    <col min="6" max="7" width="10.44140625" style="35" customWidth="1"/>
    <col min="8" max="8" width="10.6640625" style="35" customWidth="1"/>
    <col min="9" max="9" width="9" style="35" customWidth="1"/>
    <col min="10" max="10" width="16.5546875" style="35" customWidth="1"/>
    <col min="11" max="11" width="16.109375" style="6" customWidth="1"/>
    <col min="12" max="12" width="1.88671875" style="6" customWidth="1"/>
    <col min="13" max="13" width="12.77734375" style="35" customWidth="1"/>
    <col min="14" max="14" width="9.88671875" style="35" bestFit="1" customWidth="1"/>
    <col min="15" max="16384" width="8.88671875" style="35"/>
  </cols>
  <sheetData>
    <row r="2" spans="1:14" ht="20.100000000000001" customHeight="1">
      <c r="A2" s="18" t="s">
        <v>45</v>
      </c>
      <c r="D2" s="38"/>
      <c r="J2" s="5"/>
      <c r="K2" s="11"/>
      <c r="L2" s="12"/>
      <c r="M2" s="13" t="s">
        <v>40</v>
      </c>
    </row>
    <row r="3" spans="1:14" ht="24.75" customHeight="1">
      <c r="A3" s="492" t="s">
        <v>4</v>
      </c>
      <c r="B3" s="492"/>
      <c r="C3" s="492"/>
      <c r="D3" s="493" t="s">
        <v>296</v>
      </c>
      <c r="E3" s="495" t="s">
        <v>38</v>
      </c>
      <c r="F3" s="493" t="s">
        <v>297</v>
      </c>
      <c r="G3" s="353" t="s">
        <v>124</v>
      </c>
      <c r="H3" s="486" t="s">
        <v>46</v>
      </c>
      <c r="I3" s="487"/>
      <c r="J3" s="486" t="s">
        <v>20</v>
      </c>
      <c r="K3" s="487"/>
      <c r="L3" s="487"/>
      <c r="M3" s="488"/>
    </row>
    <row r="4" spans="1:14" ht="24.75" customHeight="1">
      <c r="A4" s="354" t="s">
        <v>5</v>
      </c>
      <c r="B4" s="354" t="s">
        <v>6</v>
      </c>
      <c r="C4" s="354" t="s">
        <v>8</v>
      </c>
      <c r="D4" s="494"/>
      <c r="E4" s="492"/>
      <c r="F4" s="494"/>
      <c r="G4" s="355" t="s">
        <v>125</v>
      </c>
      <c r="H4" s="354" t="s">
        <v>47</v>
      </c>
      <c r="I4" s="354" t="s">
        <v>1</v>
      </c>
      <c r="J4" s="489"/>
      <c r="K4" s="490"/>
      <c r="L4" s="490"/>
      <c r="M4" s="491"/>
    </row>
    <row r="5" spans="1:14" ht="18.75" customHeight="1">
      <c r="A5" s="477" t="s">
        <v>25</v>
      </c>
      <c r="B5" s="477"/>
      <c r="C5" s="477"/>
      <c r="D5" s="306">
        <f t="shared" ref="D5:I5" si="0">D6+D94+D103+D141</f>
        <v>86165124</v>
      </c>
      <c r="E5" s="306" t="e">
        <f t="shared" si="0"/>
        <v>#REF!</v>
      </c>
      <c r="F5" s="306">
        <f t="shared" si="0"/>
        <v>86656000</v>
      </c>
      <c r="G5" s="306">
        <f t="shared" si="0"/>
        <v>490876</v>
      </c>
      <c r="H5" s="306">
        <f t="shared" si="0"/>
        <v>85456000</v>
      </c>
      <c r="I5" s="306">
        <f t="shared" si="0"/>
        <v>1200000</v>
      </c>
      <c r="J5" s="474"/>
      <c r="K5" s="475"/>
      <c r="L5" s="475"/>
      <c r="M5" s="476"/>
    </row>
    <row r="6" spans="1:14" ht="18.75" customHeight="1">
      <c r="A6" s="478" t="s">
        <v>2</v>
      </c>
      <c r="B6" s="478"/>
      <c r="C6" s="478"/>
      <c r="D6" s="356">
        <f>D7+D22+D36+D41+D67</f>
        <v>84059650</v>
      </c>
      <c r="E6" s="356" t="e">
        <f>E7+E22+E36+E41+E67</f>
        <v>#REF!</v>
      </c>
      <c r="F6" s="356">
        <f>F7+F22+F36+F41+F67</f>
        <v>85146000</v>
      </c>
      <c r="G6" s="356">
        <f>F6-D6</f>
        <v>1086350</v>
      </c>
      <c r="H6" s="356">
        <f>H7+H22+H36+H40</f>
        <v>84946000</v>
      </c>
      <c r="I6" s="356">
        <f>I7+I22+I36+I41+I67</f>
        <v>200000</v>
      </c>
      <c r="J6" s="327"/>
      <c r="K6" s="184"/>
      <c r="L6" s="185"/>
      <c r="M6" s="266"/>
    </row>
    <row r="7" spans="1:14" ht="18.75" customHeight="1">
      <c r="A7" s="170"/>
      <c r="B7" s="479" t="s">
        <v>67</v>
      </c>
      <c r="C7" s="479"/>
      <c r="D7" s="312">
        <f>D8+D10+D13+D15</f>
        <v>41775615</v>
      </c>
      <c r="E7" s="312" t="e">
        <f>E8+#REF!+E10+E13+E15</f>
        <v>#REF!</v>
      </c>
      <c r="F7" s="312">
        <f>F8+F10+F13+F15</f>
        <v>42243000</v>
      </c>
      <c r="G7" s="300">
        <f>F7-D7</f>
        <v>467385</v>
      </c>
      <c r="H7" s="313">
        <f>H8+H10+H13+H15</f>
        <v>42243000</v>
      </c>
      <c r="I7" s="357">
        <f>I8+I10+I13+I15</f>
        <v>0</v>
      </c>
      <c r="J7" s="314"/>
      <c r="K7" s="197"/>
      <c r="L7" s="198"/>
      <c r="M7" s="315">
        <f>M8+M10+M13+M15</f>
        <v>42243000</v>
      </c>
    </row>
    <row r="8" spans="1:14" ht="18.75" customHeight="1">
      <c r="A8" s="36"/>
      <c r="B8" s="170"/>
      <c r="C8" s="289" t="s">
        <v>9</v>
      </c>
      <c r="D8" s="303">
        <v>30868000</v>
      </c>
      <c r="E8" s="291" t="e">
        <f>D8-#REF!</f>
        <v>#REF!</v>
      </c>
      <c r="F8" s="290">
        <f>H8</f>
        <v>31248000</v>
      </c>
      <c r="G8" s="304">
        <f>F8-D8</f>
        <v>380000</v>
      </c>
      <c r="H8" s="290">
        <f>M8</f>
        <v>31248000</v>
      </c>
      <c r="I8" s="290"/>
      <c r="J8" s="287"/>
      <c r="K8" s="199"/>
      <c r="L8" s="183"/>
      <c r="M8" s="333">
        <f>M9</f>
        <v>31248000</v>
      </c>
    </row>
    <row r="9" spans="1:14" ht="18.75" customHeight="1">
      <c r="A9" s="36"/>
      <c r="B9" s="36"/>
      <c r="C9" s="170"/>
      <c r="D9" s="171"/>
      <c r="E9" s="172"/>
      <c r="F9" s="172"/>
      <c r="G9" s="173"/>
      <c r="H9" s="172"/>
      <c r="I9" s="172"/>
      <c r="J9" s="270" t="s">
        <v>310</v>
      </c>
      <c r="K9" s="271" t="s">
        <v>311</v>
      </c>
      <c r="L9" s="69" t="s">
        <v>66</v>
      </c>
      <c r="M9" s="169">
        <v>31248000</v>
      </c>
    </row>
    <row r="10" spans="1:14" ht="18.75" customHeight="1">
      <c r="A10" s="36"/>
      <c r="B10" s="36"/>
      <c r="C10" s="289" t="s">
        <v>10</v>
      </c>
      <c r="D10" s="303">
        <v>4519200</v>
      </c>
      <c r="E10" s="291" t="e">
        <f>D10-#REF!</f>
        <v>#REF!</v>
      </c>
      <c r="F10" s="291">
        <f>M10</f>
        <v>4564800</v>
      </c>
      <c r="G10" s="322">
        <f>F10-D10</f>
        <v>45600</v>
      </c>
      <c r="H10" s="291">
        <f>M10</f>
        <v>4564800</v>
      </c>
      <c r="I10" s="291"/>
      <c r="J10" s="287"/>
      <c r="K10" s="200"/>
      <c r="L10" s="183"/>
      <c r="M10" s="320">
        <f>SUM(M11:M12)</f>
        <v>4564800</v>
      </c>
      <c r="N10" s="38"/>
    </row>
    <row r="11" spans="1:14" ht="18.75" customHeight="1">
      <c r="A11" s="36"/>
      <c r="B11" s="36"/>
      <c r="C11" s="170"/>
      <c r="D11" s="171"/>
      <c r="E11" s="172"/>
      <c r="F11" s="172"/>
      <c r="G11" s="173"/>
      <c r="H11" s="172"/>
      <c r="I11" s="172"/>
      <c r="J11" s="358" t="s">
        <v>312</v>
      </c>
      <c r="K11" s="272" t="s">
        <v>313</v>
      </c>
      <c r="L11" s="54" t="s">
        <v>66</v>
      </c>
      <c r="M11" s="53">
        <v>1440000</v>
      </c>
    </row>
    <row r="12" spans="1:14" ht="18.75" customHeight="1">
      <c r="A12" s="36"/>
      <c r="B12" s="36"/>
      <c r="C12" s="305"/>
      <c r="D12" s="328"/>
      <c r="E12" s="329"/>
      <c r="F12" s="329"/>
      <c r="G12" s="285"/>
      <c r="H12" s="329"/>
      <c r="I12" s="329"/>
      <c r="J12" s="358" t="s">
        <v>314</v>
      </c>
      <c r="K12" s="272" t="s">
        <v>315</v>
      </c>
      <c r="L12" s="54" t="s">
        <v>168</v>
      </c>
      <c r="M12" s="53">
        <v>3124800</v>
      </c>
    </row>
    <row r="13" spans="1:14" ht="18.75" customHeight="1">
      <c r="A13" s="36"/>
      <c r="B13" s="36"/>
      <c r="C13" s="305" t="s">
        <v>11</v>
      </c>
      <c r="D13" s="328">
        <v>2948935</v>
      </c>
      <c r="E13" s="329" t="e">
        <f>D13-#REF!</f>
        <v>#REF!</v>
      </c>
      <c r="F13" s="330">
        <v>2984400</v>
      </c>
      <c r="G13" s="304">
        <f>F13-D13</f>
        <v>35465</v>
      </c>
      <c r="H13" s="330">
        <f>M13</f>
        <v>2984400</v>
      </c>
      <c r="I13" s="330"/>
      <c r="J13" s="287"/>
      <c r="K13" s="200"/>
      <c r="L13" s="183"/>
      <c r="M13" s="333">
        <f>M14</f>
        <v>2984400</v>
      </c>
    </row>
    <row r="14" spans="1:14" ht="18.75" customHeight="1">
      <c r="A14" s="36"/>
      <c r="B14" s="36"/>
      <c r="C14" s="170"/>
      <c r="D14" s="171"/>
      <c r="E14" s="172"/>
      <c r="F14" s="181"/>
      <c r="G14" s="201"/>
      <c r="H14" s="181"/>
      <c r="I14" s="181"/>
      <c r="J14" s="270" t="s">
        <v>61</v>
      </c>
      <c r="K14" s="84" t="s">
        <v>316</v>
      </c>
      <c r="L14" s="69" t="s">
        <v>66</v>
      </c>
      <c r="M14" s="169">
        <v>2984400</v>
      </c>
    </row>
    <row r="15" spans="1:14" ht="18.75" customHeight="1">
      <c r="A15" s="36"/>
      <c r="B15" s="36"/>
      <c r="C15" s="289" t="s">
        <v>12</v>
      </c>
      <c r="D15" s="303">
        <v>3439480</v>
      </c>
      <c r="E15" s="291" t="e">
        <f>D15-#REF!</f>
        <v>#REF!</v>
      </c>
      <c r="F15" s="290">
        <v>3445800</v>
      </c>
      <c r="G15" s="304">
        <f>F15-D15</f>
        <v>6320</v>
      </c>
      <c r="H15" s="290">
        <f>M15</f>
        <v>3445800</v>
      </c>
      <c r="I15" s="290"/>
      <c r="J15" s="287"/>
      <c r="K15" s="200"/>
      <c r="L15" s="183"/>
      <c r="M15" s="333">
        <f>M17+M18+M19+M20+M21</f>
        <v>3445800</v>
      </c>
    </row>
    <row r="16" spans="1:14" ht="18.75" customHeight="1">
      <c r="A16" s="36"/>
      <c r="B16" s="36"/>
      <c r="C16" s="36"/>
      <c r="D16" s="10"/>
      <c r="E16" s="37"/>
      <c r="F16" s="77"/>
      <c r="G16" s="77" t="s">
        <v>137</v>
      </c>
      <c r="H16" s="77"/>
      <c r="I16" s="77"/>
      <c r="J16" s="359" t="s">
        <v>317</v>
      </c>
      <c r="K16" s="272"/>
      <c r="L16" s="183"/>
      <c r="M16" s="288"/>
    </row>
    <row r="17" spans="1:14" ht="18.75" customHeight="1">
      <c r="A17" s="36"/>
      <c r="B17" s="36"/>
      <c r="C17" s="36"/>
      <c r="D17" s="10"/>
      <c r="E17" s="37"/>
      <c r="F17" s="77"/>
      <c r="G17" s="77"/>
      <c r="H17" s="77"/>
      <c r="I17" s="77"/>
      <c r="J17" s="359" t="s">
        <v>318</v>
      </c>
      <c r="K17" s="272" t="s">
        <v>319</v>
      </c>
      <c r="L17" s="183" t="s">
        <v>66</v>
      </c>
      <c r="M17" s="288">
        <v>1096000</v>
      </c>
    </row>
    <row r="18" spans="1:14" ht="18.75" customHeight="1">
      <c r="A18" s="36"/>
      <c r="B18" s="36"/>
      <c r="C18" s="36"/>
      <c r="D18" s="10"/>
      <c r="E18" s="37"/>
      <c r="F18" s="77"/>
      <c r="G18" s="77"/>
      <c r="H18" s="77"/>
      <c r="I18" s="77"/>
      <c r="J18" s="359" t="s">
        <v>320</v>
      </c>
      <c r="K18" s="272" t="s">
        <v>321</v>
      </c>
      <c r="L18" s="183" t="s">
        <v>66</v>
      </c>
      <c r="M18" s="288">
        <v>36000</v>
      </c>
    </row>
    <row r="19" spans="1:14" ht="18.75" customHeight="1">
      <c r="A19" s="36"/>
      <c r="B19" s="36"/>
      <c r="C19" s="36"/>
      <c r="D19" s="10"/>
      <c r="E19" s="37"/>
      <c r="F19" s="77"/>
      <c r="G19" s="77"/>
      <c r="H19" s="77"/>
      <c r="I19" s="77"/>
      <c r="J19" s="359" t="s">
        <v>322</v>
      </c>
      <c r="K19" s="272" t="s">
        <v>323</v>
      </c>
      <c r="L19" s="183" t="s">
        <v>66</v>
      </c>
      <c r="M19" s="288">
        <v>1611600</v>
      </c>
      <c r="N19" s="38"/>
    </row>
    <row r="20" spans="1:14" ht="18.75" customHeight="1">
      <c r="A20" s="36"/>
      <c r="B20" s="36"/>
      <c r="C20" s="36"/>
      <c r="D20" s="10"/>
      <c r="E20" s="37"/>
      <c r="F20" s="77"/>
      <c r="G20" s="77"/>
      <c r="H20" s="77"/>
      <c r="I20" s="77"/>
      <c r="J20" s="359" t="s">
        <v>324</v>
      </c>
      <c r="K20" s="272" t="s">
        <v>325</v>
      </c>
      <c r="L20" s="183" t="s">
        <v>66</v>
      </c>
      <c r="M20" s="288">
        <v>322500</v>
      </c>
    </row>
    <row r="21" spans="1:14" ht="18.75" customHeight="1">
      <c r="A21" s="36"/>
      <c r="B21" s="36"/>
      <c r="C21" s="36"/>
      <c r="D21" s="10"/>
      <c r="E21" s="37"/>
      <c r="F21" s="77"/>
      <c r="G21" s="77"/>
      <c r="H21" s="77"/>
      <c r="I21" s="77"/>
      <c r="J21" s="360" t="s">
        <v>326</v>
      </c>
      <c r="K21" s="361" t="s">
        <v>327</v>
      </c>
      <c r="L21" s="69" t="s">
        <v>66</v>
      </c>
      <c r="M21" s="169">
        <v>379700</v>
      </c>
    </row>
    <row r="22" spans="1:14" ht="18.75" customHeight="1">
      <c r="A22" s="36"/>
      <c r="B22" s="481" t="s">
        <v>68</v>
      </c>
      <c r="C22" s="482"/>
      <c r="D22" s="312">
        <f>D23+D25+D27+D29</f>
        <v>24000000</v>
      </c>
      <c r="E22" s="312">
        <f>E23+E25+E27+E29</f>
        <v>21433000.499200001</v>
      </c>
      <c r="F22" s="312">
        <f>F23+F25+F27+F29</f>
        <v>24000000</v>
      </c>
      <c r="G22" s="312">
        <f>F22-D22</f>
        <v>0</v>
      </c>
      <c r="H22" s="313">
        <f>H23+H25+H27+H29</f>
        <v>24000000</v>
      </c>
      <c r="I22" s="357">
        <f>I29</f>
        <v>0</v>
      </c>
      <c r="J22" s="362"/>
      <c r="K22" s="197"/>
      <c r="L22" s="198"/>
      <c r="M22" s="315">
        <f>M23+M25+M27+M29</f>
        <v>24000000</v>
      </c>
    </row>
    <row r="23" spans="1:14" ht="18.75" customHeight="1">
      <c r="A23" s="36"/>
      <c r="B23" s="36"/>
      <c r="C23" s="289" t="s">
        <v>33</v>
      </c>
      <c r="D23" s="290">
        <v>20326200</v>
      </c>
      <c r="E23" s="291">
        <v>15264000</v>
      </c>
      <c r="F23" s="290">
        <f>M23</f>
        <v>20326200</v>
      </c>
      <c r="G23" s="304">
        <f>F23-D23</f>
        <v>0</v>
      </c>
      <c r="H23" s="290">
        <f>M23</f>
        <v>20326200</v>
      </c>
      <c r="I23" s="290"/>
      <c r="J23" s="287"/>
      <c r="K23" s="182"/>
      <c r="L23" s="183"/>
      <c r="M23" s="333">
        <f>M24</f>
        <v>20326200</v>
      </c>
    </row>
    <row r="24" spans="1:14" ht="18.75" customHeight="1">
      <c r="A24" s="36"/>
      <c r="B24" s="36"/>
      <c r="C24" s="289"/>
      <c r="D24" s="290"/>
      <c r="E24" s="291"/>
      <c r="F24" s="290"/>
      <c r="G24" s="290"/>
      <c r="H24" s="290"/>
      <c r="I24" s="290"/>
      <c r="J24" s="287" t="s">
        <v>56</v>
      </c>
      <c r="K24" s="182" t="s">
        <v>261</v>
      </c>
      <c r="L24" s="183" t="s">
        <v>57</v>
      </c>
      <c r="M24" s="288">
        <v>20326200</v>
      </c>
    </row>
    <row r="25" spans="1:14" ht="18.75" customHeight="1">
      <c r="A25" s="36"/>
      <c r="B25" s="36"/>
      <c r="C25" s="289" t="s">
        <v>58</v>
      </c>
      <c r="D25" s="290">
        <v>0</v>
      </c>
      <c r="E25" s="291">
        <v>2596000</v>
      </c>
      <c r="F25" s="290">
        <v>0</v>
      </c>
      <c r="G25" s="304">
        <f>F25-D25</f>
        <v>0</v>
      </c>
      <c r="H25" s="290">
        <f>M25</f>
        <v>0</v>
      </c>
      <c r="I25" s="290">
        <v>0</v>
      </c>
      <c r="J25" s="168"/>
      <c r="K25" s="202"/>
      <c r="L25" s="69"/>
      <c r="M25" s="203">
        <v>0</v>
      </c>
    </row>
    <row r="26" spans="1:14" ht="18.75" customHeight="1">
      <c r="A26" s="36"/>
      <c r="B26" s="36"/>
      <c r="C26" s="305"/>
      <c r="D26" s="330"/>
      <c r="E26" s="329"/>
      <c r="F26" s="330"/>
      <c r="G26" s="330"/>
      <c r="H26" s="330"/>
      <c r="I26" s="330"/>
      <c r="J26" s="287" t="s">
        <v>59</v>
      </c>
      <c r="K26" s="204">
        <v>0</v>
      </c>
      <c r="L26" s="183" t="s">
        <v>21</v>
      </c>
      <c r="M26" s="288">
        <v>0</v>
      </c>
    </row>
    <row r="27" spans="1:14" ht="19.5" customHeight="1">
      <c r="A27" s="36"/>
      <c r="B27" s="36"/>
      <c r="C27" s="170" t="s">
        <v>60</v>
      </c>
      <c r="D27" s="77">
        <v>1693850</v>
      </c>
      <c r="E27" s="37">
        <v>1696000</v>
      </c>
      <c r="F27" s="77">
        <f>M27</f>
        <v>1693850</v>
      </c>
      <c r="G27" s="282">
        <f>F27-D27</f>
        <v>0</v>
      </c>
      <c r="H27" s="77">
        <f>M27</f>
        <v>1693850</v>
      </c>
      <c r="I27" s="77">
        <v>0</v>
      </c>
      <c r="J27" s="79"/>
      <c r="K27" s="283"/>
      <c r="L27" s="54"/>
      <c r="M27" s="284">
        <f>M28</f>
        <v>1693850</v>
      </c>
    </row>
    <row r="28" spans="1:14" ht="19.5" customHeight="1">
      <c r="A28" s="305"/>
      <c r="B28" s="305"/>
      <c r="C28" s="289"/>
      <c r="D28" s="290"/>
      <c r="E28" s="291"/>
      <c r="F28" s="290"/>
      <c r="G28" s="290"/>
      <c r="H28" s="290"/>
      <c r="I28" s="290"/>
      <c r="J28" s="287" t="s">
        <v>61</v>
      </c>
      <c r="K28" s="182" t="s">
        <v>262</v>
      </c>
      <c r="L28" s="183" t="s">
        <v>57</v>
      </c>
      <c r="M28" s="288">
        <v>1693850</v>
      </c>
    </row>
    <row r="29" spans="1:14" ht="18" customHeight="1">
      <c r="A29" s="170"/>
      <c r="B29" s="170"/>
      <c r="C29" s="289" t="s">
        <v>62</v>
      </c>
      <c r="D29" s="290">
        <v>1979950</v>
      </c>
      <c r="E29" s="291">
        <v>1877000.4992</v>
      </c>
      <c r="F29" s="290">
        <f>M29</f>
        <v>1979950</v>
      </c>
      <c r="G29" s="292">
        <f>F29-D29</f>
        <v>0</v>
      </c>
      <c r="H29" s="290">
        <f>M29-I29</f>
        <v>1979950</v>
      </c>
      <c r="I29" s="290"/>
      <c r="J29" s="293"/>
      <c r="K29" s="205"/>
      <c r="L29" s="183"/>
      <c r="M29" s="294">
        <f>M30</f>
        <v>1979950</v>
      </c>
    </row>
    <row r="30" spans="1:14" ht="18" customHeight="1">
      <c r="A30" s="36"/>
      <c r="B30" s="36"/>
      <c r="C30" s="36"/>
      <c r="D30" s="10"/>
      <c r="E30" s="37"/>
      <c r="F30" s="77"/>
      <c r="G30" s="77"/>
      <c r="H30" s="77"/>
      <c r="I30" s="77"/>
      <c r="J30" s="295" t="s">
        <v>192</v>
      </c>
      <c r="K30" s="206"/>
      <c r="L30" s="183"/>
      <c r="M30" s="296">
        <f>SUM(M31:M35)</f>
        <v>1979950</v>
      </c>
    </row>
    <row r="31" spans="1:14" ht="18" customHeight="1">
      <c r="A31" s="36"/>
      <c r="B31" s="36"/>
      <c r="C31" s="36"/>
      <c r="D31" s="10"/>
      <c r="E31" s="37"/>
      <c r="F31" s="77"/>
      <c r="G31" s="77"/>
      <c r="H31" s="77"/>
      <c r="I31" s="77"/>
      <c r="J31" s="295" t="s">
        <v>193</v>
      </c>
      <c r="K31" s="207" t="s">
        <v>266</v>
      </c>
      <c r="L31" s="183" t="s">
        <v>186</v>
      </c>
      <c r="M31" s="296">
        <v>622000</v>
      </c>
    </row>
    <row r="32" spans="1:14" ht="18" customHeight="1">
      <c r="A32" s="36"/>
      <c r="B32" s="36"/>
      <c r="C32" s="36"/>
      <c r="D32" s="10"/>
      <c r="E32" s="37"/>
      <c r="F32" s="77"/>
      <c r="G32" s="77"/>
      <c r="H32" s="77"/>
      <c r="I32" s="77"/>
      <c r="J32" s="295" t="s">
        <v>194</v>
      </c>
      <c r="K32" s="207" t="s">
        <v>267</v>
      </c>
      <c r="L32" s="183" t="s">
        <v>186</v>
      </c>
      <c r="M32" s="296">
        <v>40800</v>
      </c>
    </row>
    <row r="33" spans="1:13" ht="18" customHeight="1">
      <c r="A33" s="36"/>
      <c r="B33" s="36"/>
      <c r="C33" s="36"/>
      <c r="D33" s="10"/>
      <c r="E33" s="37"/>
      <c r="F33" s="77"/>
      <c r="G33" s="77"/>
      <c r="H33" s="77"/>
      <c r="I33" s="77"/>
      <c r="J33" s="295" t="s">
        <v>195</v>
      </c>
      <c r="K33" s="207" t="s">
        <v>263</v>
      </c>
      <c r="L33" s="183" t="s">
        <v>186</v>
      </c>
      <c r="M33" s="296">
        <v>914700</v>
      </c>
    </row>
    <row r="34" spans="1:13" ht="18" customHeight="1">
      <c r="A34" s="36"/>
      <c r="B34" s="36"/>
      <c r="C34" s="36"/>
      <c r="D34" s="10"/>
      <c r="E34" s="37"/>
      <c r="F34" s="77"/>
      <c r="G34" s="77"/>
      <c r="H34" s="77"/>
      <c r="I34" s="77"/>
      <c r="J34" s="295" t="s">
        <v>196</v>
      </c>
      <c r="K34" s="207" t="s">
        <v>264</v>
      </c>
      <c r="L34" s="183" t="s">
        <v>186</v>
      </c>
      <c r="M34" s="296">
        <v>182900</v>
      </c>
    </row>
    <row r="35" spans="1:13" ht="18" customHeight="1">
      <c r="A35" s="36"/>
      <c r="B35" s="36"/>
      <c r="C35" s="36"/>
      <c r="D35" s="10"/>
      <c r="E35" s="37"/>
      <c r="F35" s="77"/>
      <c r="G35" s="77"/>
      <c r="H35" s="77"/>
      <c r="I35" s="77"/>
      <c r="J35" s="287" t="s">
        <v>197</v>
      </c>
      <c r="K35" s="204" t="s">
        <v>265</v>
      </c>
      <c r="L35" s="297" t="s">
        <v>186</v>
      </c>
      <c r="M35" s="298">
        <v>219550</v>
      </c>
    </row>
    <row r="36" spans="1:13" ht="18" customHeight="1">
      <c r="A36" s="78"/>
      <c r="B36" s="483" t="s">
        <v>169</v>
      </c>
      <c r="C36" s="483"/>
      <c r="D36" s="299">
        <f>D37+D38+D39</f>
        <v>0</v>
      </c>
      <c r="E36" s="299">
        <f t="shared" ref="E36" si="1">G36+H36</f>
        <v>200000</v>
      </c>
      <c r="F36" s="299">
        <f>H36+I36</f>
        <v>200000</v>
      </c>
      <c r="G36" s="300">
        <f t="shared" ref="G36:G42" si="2">F36-D36</f>
        <v>200000</v>
      </c>
      <c r="H36" s="299">
        <f>H37+H39</f>
        <v>0</v>
      </c>
      <c r="I36" s="299">
        <f>I37+I38+I39</f>
        <v>200000</v>
      </c>
      <c r="J36" s="301"/>
      <c r="K36" s="208"/>
      <c r="L36" s="209"/>
      <c r="M36" s="302">
        <f>M37+M38+M39</f>
        <v>200000</v>
      </c>
    </row>
    <row r="37" spans="1:13" ht="18" customHeight="1">
      <c r="A37" s="78"/>
      <c r="B37" s="170"/>
      <c r="C37" s="289" t="s">
        <v>170</v>
      </c>
      <c r="D37" s="303">
        <v>0</v>
      </c>
      <c r="E37" s="291"/>
      <c r="F37" s="291">
        <f>H37+I37</f>
        <v>50000</v>
      </c>
      <c r="G37" s="304">
        <f t="shared" si="2"/>
        <v>50000</v>
      </c>
      <c r="H37" s="291">
        <v>0</v>
      </c>
      <c r="I37" s="291">
        <v>50000</v>
      </c>
      <c r="J37" s="295" t="s">
        <v>173</v>
      </c>
      <c r="K37" s="182" t="s">
        <v>281</v>
      </c>
      <c r="L37" s="183" t="s">
        <v>168</v>
      </c>
      <c r="M37" s="288">
        <v>50000</v>
      </c>
    </row>
    <row r="38" spans="1:13" ht="18" customHeight="1">
      <c r="A38" s="78"/>
      <c r="B38" s="36"/>
      <c r="C38" s="289" t="s">
        <v>171</v>
      </c>
      <c r="D38" s="303">
        <v>0</v>
      </c>
      <c r="E38" s="291"/>
      <c r="F38" s="291">
        <f>I38</f>
        <v>50000</v>
      </c>
      <c r="G38" s="304">
        <f t="shared" si="2"/>
        <v>50000</v>
      </c>
      <c r="H38" s="291"/>
      <c r="I38" s="291">
        <v>50000</v>
      </c>
      <c r="J38" s="295" t="s">
        <v>276</v>
      </c>
      <c r="K38" s="182" t="s">
        <v>281</v>
      </c>
      <c r="L38" s="183" t="s">
        <v>277</v>
      </c>
      <c r="M38" s="288">
        <v>50000</v>
      </c>
    </row>
    <row r="39" spans="1:13" ht="18" customHeight="1">
      <c r="A39" s="78"/>
      <c r="B39" s="305"/>
      <c r="C39" s="289" t="s">
        <v>172</v>
      </c>
      <c r="D39" s="303">
        <v>0</v>
      </c>
      <c r="E39" s="291"/>
      <c r="F39" s="291">
        <v>100000</v>
      </c>
      <c r="G39" s="304">
        <f t="shared" si="2"/>
        <v>100000</v>
      </c>
      <c r="H39" s="291"/>
      <c r="I39" s="291">
        <v>100000</v>
      </c>
      <c r="J39" s="295" t="s">
        <v>35</v>
      </c>
      <c r="K39" s="182" t="s">
        <v>294</v>
      </c>
      <c r="L39" s="183" t="s">
        <v>168</v>
      </c>
      <c r="M39" s="288">
        <v>100000</v>
      </c>
    </row>
    <row r="40" spans="1:13" ht="18" customHeight="1">
      <c r="A40" s="36"/>
      <c r="B40" s="484" t="s">
        <v>121</v>
      </c>
      <c r="C40" s="485"/>
      <c r="D40" s="306">
        <f>D41+D67</f>
        <v>18284035</v>
      </c>
      <c r="E40" s="306" t="e">
        <f>E41+E67</f>
        <v>#REF!</v>
      </c>
      <c r="F40" s="306">
        <f>F41+F67</f>
        <v>18703000</v>
      </c>
      <c r="G40" s="307">
        <f t="shared" si="2"/>
        <v>418965</v>
      </c>
      <c r="H40" s="307">
        <f>H41+H67</f>
        <v>18703000</v>
      </c>
      <c r="I40" s="307">
        <f>I41+I67</f>
        <v>0</v>
      </c>
      <c r="J40" s="308"/>
      <c r="K40" s="309"/>
      <c r="L40" s="310"/>
      <c r="M40" s="311">
        <f>M41+M67</f>
        <v>18703000</v>
      </c>
    </row>
    <row r="41" spans="1:13" ht="18" customHeight="1">
      <c r="A41" s="36"/>
      <c r="B41" s="480" t="s">
        <v>123</v>
      </c>
      <c r="C41" s="480"/>
      <c r="D41" s="312">
        <f>D42+D45+D49+D54+D59+D63</f>
        <v>7021635</v>
      </c>
      <c r="E41" s="312" t="e">
        <f>E42+E45+E49+E54+E59+E63</f>
        <v>#REF!</v>
      </c>
      <c r="F41" s="312">
        <f>F42+F45+F49+F54+F59+F63</f>
        <v>7003000</v>
      </c>
      <c r="G41" s="300">
        <f t="shared" si="2"/>
        <v>-18635</v>
      </c>
      <c r="H41" s="313">
        <f>H42+H45+H49+H54+H59+H63</f>
        <v>7003000</v>
      </c>
      <c r="I41" s="313">
        <f>I42+I45+I49+I54+I59+I63</f>
        <v>0</v>
      </c>
      <c r="J41" s="314"/>
      <c r="K41" s="197"/>
      <c r="L41" s="198"/>
      <c r="M41" s="315">
        <f>M42+M45+M49+M54+M59+M63</f>
        <v>7003000</v>
      </c>
    </row>
    <row r="42" spans="1:13" ht="18" customHeight="1">
      <c r="A42" s="36"/>
      <c r="B42" s="36"/>
      <c r="C42" s="316" t="s">
        <v>13</v>
      </c>
      <c r="D42" s="317">
        <v>219800</v>
      </c>
      <c r="E42" s="318" t="e">
        <f>D42-#REF!</f>
        <v>#REF!</v>
      </c>
      <c r="F42" s="319">
        <f>M42</f>
        <v>184000</v>
      </c>
      <c r="G42" s="304">
        <f t="shared" si="2"/>
        <v>-35800</v>
      </c>
      <c r="H42" s="319">
        <f>M42</f>
        <v>184000</v>
      </c>
      <c r="I42" s="319">
        <v>0</v>
      </c>
      <c r="J42" s="265"/>
      <c r="K42" s="184"/>
      <c r="L42" s="185"/>
      <c r="M42" s="320">
        <f>M43+M44</f>
        <v>184000</v>
      </c>
    </row>
    <row r="43" spans="1:13" ht="18" customHeight="1">
      <c r="A43" s="36"/>
      <c r="B43" s="36"/>
      <c r="C43" s="210"/>
      <c r="D43" s="211"/>
      <c r="E43" s="173"/>
      <c r="F43" s="201"/>
      <c r="G43" s="201"/>
      <c r="H43" s="201"/>
      <c r="I43" s="201"/>
      <c r="J43" s="265" t="s">
        <v>269</v>
      </c>
      <c r="K43" s="184" t="s">
        <v>294</v>
      </c>
      <c r="L43" s="185"/>
      <c r="M43" s="254">
        <v>100000</v>
      </c>
    </row>
    <row r="44" spans="1:13" ht="18" customHeight="1">
      <c r="A44" s="36"/>
      <c r="B44" s="36"/>
      <c r="C44" s="316"/>
      <c r="D44" s="317"/>
      <c r="E44" s="285"/>
      <c r="F44" s="319"/>
      <c r="G44" s="319"/>
      <c r="H44" s="319"/>
      <c r="I44" s="319"/>
      <c r="J44" s="265" t="s">
        <v>270</v>
      </c>
      <c r="K44" s="184" t="s">
        <v>303</v>
      </c>
      <c r="L44" s="185"/>
      <c r="M44" s="254">
        <v>84000</v>
      </c>
    </row>
    <row r="45" spans="1:13" ht="18" customHeight="1">
      <c r="A45" s="36"/>
      <c r="B45" s="36"/>
      <c r="C45" s="321" t="s">
        <v>69</v>
      </c>
      <c r="D45" s="322">
        <v>721295</v>
      </c>
      <c r="E45" s="318">
        <f>M46+M47+M48</f>
        <v>201000</v>
      </c>
      <c r="F45" s="322">
        <f>H45+I45</f>
        <v>201000</v>
      </c>
      <c r="G45" s="304">
        <f>F45-D45</f>
        <v>-520295</v>
      </c>
      <c r="H45" s="319">
        <f>M45</f>
        <v>201000</v>
      </c>
      <c r="I45" s="318"/>
      <c r="J45" s="184"/>
      <c r="K45" s="185"/>
      <c r="L45" s="186">
        <f>M46+M47+M48</f>
        <v>201000</v>
      </c>
      <c r="M45" s="323">
        <f>M46+M47+M48</f>
        <v>201000</v>
      </c>
    </row>
    <row r="46" spans="1:13" ht="18" customHeight="1">
      <c r="A46" s="36"/>
      <c r="B46" s="36"/>
      <c r="C46" s="85"/>
      <c r="D46" s="86"/>
      <c r="E46" s="87"/>
      <c r="F46" s="86"/>
      <c r="G46" s="88"/>
      <c r="H46" s="187"/>
      <c r="I46" s="89"/>
      <c r="J46" s="324" t="s">
        <v>129</v>
      </c>
      <c r="K46" s="188" t="s">
        <v>302</v>
      </c>
      <c r="L46" s="189" t="s">
        <v>66</v>
      </c>
      <c r="M46" s="254">
        <v>100000</v>
      </c>
    </row>
    <row r="47" spans="1:13" ht="18" customHeight="1">
      <c r="A47" s="36"/>
      <c r="B47" s="36"/>
      <c r="C47" s="85"/>
      <c r="D47" s="86"/>
      <c r="E47" s="87"/>
      <c r="F47" s="86"/>
      <c r="G47" s="88"/>
      <c r="H47" s="187"/>
      <c r="I47" s="89"/>
      <c r="J47" s="324" t="s">
        <v>126</v>
      </c>
      <c r="K47" s="188" t="s">
        <v>295</v>
      </c>
      <c r="L47" s="189" t="s">
        <v>183</v>
      </c>
      <c r="M47" s="254">
        <v>51000</v>
      </c>
    </row>
    <row r="48" spans="1:13" ht="18" customHeight="1">
      <c r="A48" s="36"/>
      <c r="B48" s="36"/>
      <c r="C48" s="316"/>
      <c r="D48" s="317"/>
      <c r="E48" s="285"/>
      <c r="F48" s="317"/>
      <c r="G48" s="325"/>
      <c r="H48" s="319"/>
      <c r="I48" s="319"/>
      <c r="J48" s="326" t="s">
        <v>71</v>
      </c>
      <c r="K48" s="188" t="s">
        <v>332</v>
      </c>
      <c r="L48" s="189" t="s">
        <v>66</v>
      </c>
      <c r="M48" s="254">
        <v>50000</v>
      </c>
    </row>
    <row r="49" spans="1:13" ht="18" customHeight="1">
      <c r="A49" s="36"/>
      <c r="B49" s="36"/>
      <c r="C49" s="321" t="s">
        <v>15</v>
      </c>
      <c r="D49" s="322">
        <v>604860</v>
      </c>
      <c r="E49" s="322" t="e">
        <f>#REF!</f>
        <v>#REF!</v>
      </c>
      <c r="F49" s="322">
        <f>M49</f>
        <v>600000</v>
      </c>
      <c r="G49" s="304">
        <f>F49-D49</f>
        <v>-4860</v>
      </c>
      <c r="H49" s="318">
        <f>M49</f>
        <v>600000</v>
      </c>
      <c r="I49" s="318"/>
      <c r="J49" s="327"/>
      <c r="K49" s="184"/>
      <c r="L49" s="185"/>
      <c r="M49" s="320">
        <f>M50+M51+M52+M53</f>
        <v>600000</v>
      </c>
    </row>
    <row r="50" spans="1:13" ht="21" customHeight="1">
      <c r="A50" s="36"/>
      <c r="B50" s="36"/>
      <c r="C50" s="85"/>
      <c r="D50" s="86"/>
      <c r="E50" s="285"/>
      <c r="F50" s="89"/>
      <c r="G50" s="89"/>
      <c r="H50" s="173"/>
      <c r="I50" s="89" t="s">
        <v>48</v>
      </c>
      <c r="J50" s="324" t="s">
        <v>72</v>
      </c>
      <c r="K50" s="188" t="s">
        <v>333</v>
      </c>
      <c r="L50" s="189" t="s">
        <v>120</v>
      </c>
      <c r="M50" s="254">
        <v>150000</v>
      </c>
    </row>
    <row r="51" spans="1:13" ht="21" customHeight="1">
      <c r="A51" s="36"/>
      <c r="B51" s="78"/>
      <c r="C51" s="85"/>
      <c r="D51" s="86"/>
      <c r="E51" s="87"/>
      <c r="F51" s="87"/>
      <c r="G51" s="87"/>
      <c r="H51" s="87"/>
      <c r="I51" s="87"/>
      <c r="J51" s="336" t="s">
        <v>185</v>
      </c>
      <c r="K51" s="188">
        <v>0</v>
      </c>
      <c r="L51" s="189" t="s">
        <v>186</v>
      </c>
      <c r="M51" s="254">
        <v>0</v>
      </c>
    </row>
    <row r="52" spans="1:13" ht="21" customHeight="1">
      <c r="A52" s="36"/>
      <c r="B52" s="78"/>
      <c r="C52" s="85"/>
      <c r="D52" s="86"/>
      <c r="E52" s="285"/>
      <c r="F52" s="89"/>
      <c r="G52" s="89"/>
      <c r="H52" s="89"/>
      <c r="I52" s="87"/>
      <c r="J52" s="336" t="s">
        <v>73</v>
      </c>
      <c r="K52" s="188" t="s">
        <v>339</v>
      </c>
      <c r="L52" s="189" t="s">
        <v>293</v>
      </c>
      <c r="M52" s="254">
        <v>450000</v>
      </c>
    </row>
    <row r="53" spans="1:13" ht="21" customHeight="1">
      <c r="A53" s="305"/>
      <c r="B53" s="371"/>
      <c r="C53" s="316"/>
      <c r="D53" s="317"/>
      <c r="E53" s="285"/>
      <c r="F53" s="319"/>
      <c r="G53" s="319"/>
      <c r="H53" s="319"/>
      <c r="I53" s="285"/>
      <c r="J53" s="336" t="s">
        <v>286</v>
      </c>
      <c r="K53" s="188"/>
      <c r="L53" s="189" t="s">
        <v>330</v>
      </c>
      <c r="M53" s="254"/>
    </row>
    <row r="54" spans="1:13" ht="18.95" customHeight="1">
      <c r="A54" s="170"/>
      <c r="B54" s="170"/>
      <c r="C54" s="321" t="s">
        <v>16</v>
      </c>
      <c r="D54" s="322">
        <v>1035680</v>
      </c>
      <c r="E54" s="318" t="e">
        <f>D54-#REF!</f>
        <v>#REF!</v>
      </c>
      <c r="F54" s="331">
        <f>M54</f>
        <v>1760000</v>
      </c>
      <c r="G54" s="304">
        <f>F54-D54</f>
        <v>724320</v>
      </c>
      <c r="H54" s="331">
        <f>M54-I54</f>
        <v>1760000</v>
      </c>
      <c r="I54" s="331">
        <v>0</v>
      </c>
      <c r="J54" s="327"/>
      <c r="K54" s="184"/>
      <c r="L54" s="185"/>
      <c r="M54" s="320">
        <f>SUM(M55:M58)</f>
        <v>1760000</v>
      </c>
    </row>
    <row r="55" spans="1:13" ht="18.95" customHeight="1">
      <c r="A55" s="36"/>
      <c r="B55" s="36"/>
      <c r="C55" s="85"/>
      <c r="D55" s="86"/>
      <c r="E55" s="87"/>
      <c r="F55" s="89"/>
      <c r="G55" s="89"/>
      <c r="H55" s="89"/>
      <c r="I55" s="89" t="s">
        <v>55</v>
      </c>
      <c r="J55" s="324" t="s">
        <v>299</v>
      </c>
      <c r="K55" s="188" t="s">
        <v>300</v>
      </c>
      <c r="L55" s="189" t="s">
        <v>66</v>
      </c>
      <c r="M55" s="254">
        <v>1300000</v>
      </c>
    </row>
    <row r="56" spans="1:13" ht="18.95" customHeight="1">
      <c r="A56" s="36"/>
      <c r="B56" s="36"/>
      <c r="C56" s="85"/>
      <c r="D56" s="86"/>
      <c r="E56" s="87"/>
      <c r="F56" s="89"/>
      <c r="G56" s="89"/>
      <c r="H56" s="89"/>
      <c r="I56" s="89"/>
      <c r="J56" s="324" t="s">
        <v>74</v>
      </c>
      <c r="K56" s="188" t="s">
        <v>294</v>
      </c>
      <c r="L56" s="189" t="s">
        <v>66</v>
      </c>
      <c r="M56" s="254">
        <v>100000</v>
      </c>
    </row>
    <row r="57" spans="1:13" ht="18.95" customHeight="1">
      <c r="A57" s="36"/>
      <c r="B57" s="36"/>
      <c r="C57" s="85"/>
      <c r="D57" s="86"/>
      <c r="E57" s="87"/>
      <c r="F57" s="89"/>
      <c r="G57" s="89"/>
      <c r="H57" s="89"/>
      <c r="I57" s="89"/>
      <c r="J57" s="324" t="s">
        <v>75</v>
      </c>
      <c r="K57" s="188" t="s">
        <v>301</v>
      </c>
      <c r="L57" s="189" t="s">
        <v>66</v>
      </c>
      <c r="M57" s="254">
        <v>60000</v>
      </c>
    </row>
    <row r="58" spans="1:13" ht="18.95" customHeight="1">
      <c r="A58" s="36"/>
      <c r="B58" s="36"/>
      <c r="C58" s="85"/>
      <c r="D58" s="86"/>
      <c r="E58" s="87"/>
      <c r="F58" s="89"/>
      <c r="G58" s="89"/>
      <c r="H58" s="89"/>
      <c r="I58" s="89"/>
      <c r="J58" s="324" t="s">
        <v>76</v>
      </c>
      <c r="K58" s="188" t="s">
        <v>271</v>
      </c>
      <c r="L58" s="189" t="s">
        <v>66</v>
      </c>
      <c r="M58" s="254">
        <v>300000</v>
      </c>
    </row>
    <row r="59" spans="1:13" ht="18.95" customHeight="1">
      <c r="A59" s="36"/>
      <c r="B59" s="36"/>
      <c r="C59" s="321" t="s">
        <v>17</v>
      </c>
      <c r="D59" s="322">
        <v>1800000</v>
      </c>
      <c r="E59" s="318" t="e">
        <f>D59-#REF!</f>
        <v>#REF!</v>
      </c>
      <c r="F59" s="318">
        <f>M59</f>
        <v>1400000</v>
      </c>
      <c r="G59" s="304">
        <f>F59-D59</f>
        <v>-400000</v>
      </c>
      <c r="H59" s="318">
        <f>M59</f>
        <v>1400000</v>
      </c>
      <c r="I59" s="318"/>
      <c r="J59" s="324"/>
      <c r="K59" s="188"/>
      <c r="L59" s="189"/>
      <c r="M59" s="320">
        <f>M60+M61+M62</f>
        <v>1400000</v>
      </c>
    </row>
    <row r="60" spans="1:13" ht="18.95" customHeight="1">
      <c r="A60" s="36"/>
      <c r="B60" s="36"/>
      <c r="C60" s="85"/>
      <c r="D60" s="86"/>
      <c r="E60" s="87"/>
      <c r="F60" s="89"/>
      <c r="G60" s="89"/>
      <c r="H60" s="89"/>
      <c r="I60" s="89"/>
      <c r="J60" s="324" t="s">
        <v>77</v>
      </c>
      <c r="K60" s="188" t="s">
        <v>329</v>
      </c>
      <c r="L60" s="189" t="s">
        <v>66</v>
      </c>
      <c r="M60" s="254">
        <v>1200000</v>
      </c>
    </row>
    <row r="61" spans="1:13" ht="18.95" customHeight="1">
      <c r="A61" s="36"/>
      <c r="B61" s="36"/>
      <c r="C61" s="85"/>
      <c r="D61" s="86"/>
      <c r="E61" s="87"/>
      <c r="F61" s="89"/>
      <c r="G61" s="89"/>
      <c r="H61" s="89"/>
      <c r="I61" s="87"/>
      <c r="J61" s="324" t="s">
        <v>83</v>
      </c>
      <c r="K61" s="188" t="s">
        <v>281</v>
      </c>
      <c r="L61" s="189" t="s">
        <v>66</v>
      </c>
      <c r="M61" s="254">
        <v>150000</v>
      </c>
    </row>
    <row r="62" spans="1:13" ht="18.95" customHeight="1">
      <c r="A62" s="36"/>
      <c r="B62" s="36"/>
      <c r="C62" s="316"/>
      <c r="D62" s="317"/>
      <c r="E62" s="285"/>
      <c r="F62" s="319"/>
      <c r="G62" s="319"/>
      <c r="H62" s="319"/>
      <c r="I62" s="285"/>
      <c r="J62" s="324" t="s">
        <v>128</v>
      </c>
      <c r="K62" s="188" t="s">
        <v>331</v>
      </c>
      <c r="L62" s="189"/>
      <c r="M62" s="254">
        <v>50000</v>
      </c>
    </row>
    <row r="63" spans="1:13" ht="18.95" customHeight="1">
      <c r="A63" s="36"/>
      <c r="B63" s="36"/>
      <c r="C63" s="316" t="s">
        <v>41</v>
      </c>
      <c r="D63" s="317">
        <v>2640000</v>
      </c>
      <c r="E63" s="318"/>
      <c r="F63" s="319">
        <f>M63</f>
        <v>2858000</v>
      </c>
      <c r="G63" s="304">
        <f>F63-D63</f>
        <v>218000</v>
      </c>
      <c r="H63" s="319">
        <f>M63</f>
        <v>2858000</v>
      </c>
      <c r="I63" s="319"/>
      <c r="J63" s="265"/>
      <c r="K63" s="184"/>
      <c r="L63" s="185"/>
      <c r="M63" s="323">
        <f>SUM(M64:M66)</f>
        <v>2858000</v>
      </c>
    </row>
    <row r="64" spans="1:13" ht="18.95" customHeight="1">
      <c r="A64" s="36"/>
      <c r="B64" s="36"/>
      <c r="C64" s="85"/>
      <c r="D64" s="86"/>
      <c r="E64" s="87"/>
      <c r="F64" s="89"/>
      <c r="G64" s="88"/>
      <c r="H64" s="89"/>
      <c r="I64" s="89"/>
      <c r="J64" s="265" t="s">
        <v>304</v>
      </c>
      <c r="K64" s="184" t="s">
        <v>328</v>
      </c>
      <c r="L64" s="185" t="s">
        <v>305</v>
      </c>
      <c r="M64" s="266">
        <v>168000</v>
      </c>
    </row>
    <row r="65" spans="1:14" ht="18.95" customHeight="1">
      <c r="A65" s="36"/>
      <c r="B65" s="36"/>
      <c r="C65" s="85"/>
      <c r="D65" s="86"/>
      <c r="E65" s="87"/>
      <c r="F65" s="89"/>
      <c r="G65" s="88"/>
      <c r="H65" s="89"/>
      <c r="I65" s="89"/>
      <c r="J65" s="265" t="s">
        <v>306</v>
      </c>
      <c r="K65" s="184" t="s">
        <v>307</v>
      </c>
      <c r="L65" s="185" t="s">
        <v>305</v>
      </c>
      <c r="M65" s="266">
        <v>50000</v>
      </c>
    </row>
    <row r="66" spans="1:14" ht="18.95" customHeight="1">
      <c r="A66" s="36"/>
      <c r="B66" s="36"/>
      <c r="C66" s="85"/>
      <c r="D66" s="86"/>
      <c r="E66" s="87"/>
      <c r="F66" s="89"/>
      <c r="G66" s="89"/>
      <c r="H66" s="89"/>
      <c r="I66" s="87"/>
      <c r="J66" s="324" t="s">
        <v>127</v>
      </c>
      <c r="K66" s="188" t="s">
        <v>337</v>
      </c>
      <c r="L66" s="189" t="s">
        <v>168</v>
      </c>
      <c r="M66" s="254">
        <v>2640000</v>
      </c>
    </row>
    <row r="67" spans="1:14" ht="22.5" customHeight="1">
      <c r="A67" s="36"/>
      <c r="B67" s="479" t="s">
        <v>107</v>
      </c>
      <c r="C67" s="479"/>
      <c r="D67" s="312">
        <f>D68+D71+D77+D82+D86+D90</f>
        <v>11262400</v>
      </c>
      <c r="E67" s="312" t="e">
        <f>E68+E71+E77+E82+E86+#REF!</f>
        <v>#REF!</v>
      </c>
      <c r="F67" s="312">
        <f>F68+F71+F77+F82+F86+F90</f>
        <v>11700000</v>
      </c>
      <c r="G67" s="300">
        <f>F67-D67</f>
        <v>437600</v>
      </c>
      <c r="H67" s="313">
        <f>H68+H71+H77+H82+H86+H90</f>
        <v>11700000</v>
      </c>
      <c r="I67" s="313">
        <f>I68+I71+I77+I82+I86+I90</f>
        <v>0</v>
      </c>
      <c r="J67" s="314"/>
      <c r="K67" s="197"/>
      <c r="L67" s="198"/>
      <c r="M67" s="315">
        <f>M68+M71+M77+M82+M86+M90</f>
        <v>11700000</v>
      </c>
      <c r="N67" s="38"/>
    </row>
    <row r="68" spans="1:14" ht="22.5" customHeight="1">
      <c r="A68" s="36"/>
      <c r="B68" s="36"/>
      <c r="C68" s="305" t="s">
        <v>13</v>
      </c>
      <c r="D68" s="328">
        <v>120000</v>
      </c>
      <c r="E68" s="291" t="e">
        <f>D68-#REF!</f>
        <v>#REF!</v>
      </c>
      <c r="F68" s="330">
        <v>134000</v>
      </c>
      <c r="G68" s="330">
        <f>F68-D68</f>
        <v>14000</v>
      </c>
      <c r="H68" s="330">
        <v>134000</v>
      </c>
      <c r="I68" s="330"/>
      <c r="J68" s="293"/>
      <c r="K68" s="332"/>
      <c r="L68" s="196"/>
      <c r="M68" s="333">
        <f>M69+M70</f>
        <v>134000</v>
      </c>
    </row>
    <row r="69" spans="1:14" ht="22.5" customHeight="1">
      <c r="A69" s="36"/>
      <c r="B69" s="36"/>
      <c r="C69" s="170"/>
      <c r="D69" s="171"/>
      <c r="E69" s="172"/>
      <c r="F69" s="181"/>
      <c r="G69" s="181"/>
      <c r="H69" s="181"/>
      <c r="I69" s="181"/>
      <c r="J69" s="265" t="s">
        <v>272</v>
      </c>
      <c r="K69" s="184" t="s">
        <v>130</v>
      </c>
      <c r="L69" s="185"/>
      <c r="M69" s="254">
        <v>50000</v>
      </c>
    </row>
    <row r="70" spans="1:14" ht="22.5" customHeight="1">
      <c r="A70" s="36"/>
      <c r="B70" s="36"/>
      <c r="C70" s="305"/>
      <c r="D70" s="328"/>
      <c r="E70" s="329"/>
      <c r="F70" s="330"/>
      <c r="G70" s="330"/>
      <c r="H70" s="330"/>
      <c r="I70" s="330"/>
      <c r="J70" s="265" t="s">
        <v>270</v>
      </c>
      <c r="K70" s="184" t="s">
        <v>303</v>
      </c>
      <c r="L70" s="185"/>
      <c r="M70" s="254">
        <v>84000</v>
      </c>
    </row>
    <row r="71" spans="1:14" ht="22.5" customHeight="1">
      <c r="A71" s="36"/>
      <c r="B71" s="36"/>
      <c r="C71" s="289" t="s">
        <v>69</v>
      </c>
      <c r="D71" s="303">
        <v>587670</v>
      </c>
      <c r="E71" s="291">
        <f>M72+M73+M75</f>
        <v>350000</v>
      </c>
      <c r="F71" s="303">
        <f>M71</f>
        <v>486000</v>
      </c>
      <c r="G71" s="290">
        <f>F71-D71</f>
        <v>-101670</v>
      </c>
      <c r="H71" s="290">
        <f>M71</f>
        <v>486000</v>
      </c>
      <c r="I71" s="290">
        <v>0</v>
      </c>
      <c r="J71" s="287"/>
      <c r="K71" s="182"/>
      <c r="L71" s="183"/>
      <c r="M71" s="333">
        <f>M72+M73+M74+M75+M76</f>
        <v>486000</v>
      </c>
    </row>
    <row r="72" spans="1:14" ht="22.5" customHeight="1">
      <c r="A72" s="36"/>
      <c r="B72" s="36"/>
      <c r="C72" s="36"/>
      <c r="D72" s="10"/>
      <c r="E72" s="37"/>
      <c r="F72" s="10"/>
      <c r="G72" s="80"/>
      <c r="H72" s="133"/>
      <c r="I72" s="77"/>
      <c r="J72" s="287" t="s">
        <v>70</v>
      </c>
      <c r="K72" s="182" t="s">
        <v>335</v>
      </c>
      <c r="L72" s="183" t="s">
        <v>66</v>
      </c>
      <c r="M72" s="288">
        <v>100000</v>
      </c>
    </row>
    <row r="73" spans="1:14" ht="22.5" customHeight="1">
      <c r="A73" s="36"/>
      <c r="B73" s="36"/>
      <c r="C73" s="36"/>
      <c r="D73" s="10"/>
      <c r="E73" s="37"/>
      <c r="F73" s="10"/>
      <c r="G73" s="80"/>
      <c r="H73" s="133"/>
      <c r="I73" s="77"/>
      <c r="J73" s="287" t="s">
        <v>80</v>
      </c>
      <c r="K73" s="182" t="s">
        <v>294</v>
      </c>
      <c r="L73" s="183" t="s">
        <v>21</v>
      </c>
      <c r="M73" s="288">
        <v>100000</v>
      </c>
    </row>
    <row r="74" spans="1:14" ht="22.5" customHeight="1">
      <c r="A74" s="36"/>
      <c r="B74" s="36"/>
      <c r="C74" s="36"/>
      <c r="D74" s="10"/>
      <c r="E74" s="37"/>
      <c r="F74" s="10"/>
      <c r="G74" s="80"/>
      <c r="H74" s="133"/>
      <c r="I74" s="77"/>
      <c r="J74" s="287" t="s">
        <v>81</v>
      </c>
      <c r="K74" s="182">
        <v>0</v>
      </c>
      <c r="L74" s="183" t="s">
        <v>79</v>
      </c>
      <c r="M74" s="288">
        <v>0</v>
      </c>
    </row>
    <row r="75" spans="1:14" ht="22.5" customHeight="1">
      <c r="A75" s="36"/>
      <c r="B75" s="36"/>
      <c r="C75" s="36"/>
      <c r="D75" s="10"/>
      <c r="E75" s="37"/>
      <c r="F75" s="10"/>
      <c r="G75" s="80"/>
      <c r="H75" s="77"/>
      <c r="I75" s="77"/>
      <c r="J75" s="334" t="s">
        <v>131</v>
      </c>
      <c r="K75" s="182" t="s">
        <v>341</v>
      </c>
      <c r="L75" s="183" t="s">
        <v>66</v>
      </c>
      <c r="M75" s="288">
        <v>150000</v>
      </c>
    </row>
    <row r="76" spans="1:14" ht="22.5" customHeight="1">
      <c r="A76" s="305"/>
      <c r="B76" s="305"/>
      <c r="C76" s="305"/>
      <c r="D76" s="328"/>
      <c r="E76" s="329"/>
      <c r="F76" s="328"/>
      <c r="G76" s="369"/>
      <c r="H76" s="330"/>
      <c r="I76" s="330"/>
      <c r="J76" s="334" t="s">
        <v>132</v>
      </c>
      <c r="K76" s="182" t="s">
        <v>295</v>
      </c>
      <c r="L76" s="183"/>
      <c r="M76" s="288">
        <v>136000</v>
      </c>
    </row>
    <row r="77" spans="1:14" ht="18" customHeight="1">
      <c r="A77" s="170"/>
      <c r="B77" s="170"/>
      <c r="C77" s="289" t="s">
        <v>15</v>
      </c>
      <c r="D77" s="303">
        <v>2240000</v>
      </c>
      <c r="E77" s="303" t="e">
        <f>#REF!</f>
        <v>#REF!</v>
      </c>
      <c r="F77" s="303">
        <f>M77</f>
        <v>2292000</v>
      </c>
      <c r="G77" s="291">
        <f>F77-D77</f>
        <v>52000</v>
      </c>
      <c r="H77" s="291">
        <f>M77</f>
        <v>2292000</v>
      </c>
      <c r="I77" s="290"/>
      <c r="J77" s="335"/>
      <c r="K77" s="332"/>
      <c r="L77" s="196"/>
      <c r="M77" s="333">
        <f>M78+M79+M80+M81</f>
        <v>2292000</v>
      </c>
    </row>
    <row r="78" spans="1:14" ht="18" customHeight="1">
      <c r="A78" s="36"/>
      <c r="B78" s="36"/>
      <c r="C78" s="36"/>
      <c r="D78" s="10"/>
      <c r="E78" s="329"/>
      <c r="F78" s="77"/>
      <c r="G78" s="77"/>
      <c r="H78" s="172"/>
      <c r="I78" s="77" t="s">
        <v>48</v>
      </c>
      <c r="J78" s="324" t="s">
        <v>72</v>
      </c>
      <c r="K78" s="188" t="s">
        <v>298</v>
      </c>
      <c r="L78" s="189" t="s">
        <v>21</v>
      </c>
      <c r="M78" s="254">
        <v>150000</v>
      </c>
    </row>
    <row r="79" spans="1:14" ht="18" customHeight="1">
      <c r="A79" s="36"/>
      <c r="B79" s="78"/>
      <c r="C79" s="36"/>
      <c r="D79" s="10"/>
      <c r="E79" s="329"/>
      <c r="F79" s="77"/>
      <c r="G79" s="77"/>
      <c r="H79" s="37"/>
      <c r="I79" s="77"/>
      <c r="J79" s="324" t="s">
        <v>73</v>
      </c>
      <c r="K79" s="188" t="s">
        <v>338</v>
      </c>
      <c r="L79" s="189" t="s">
        <v>21</v>
      </c>
      <c r="M79" s="254">
        <v>1350000</v>
      </c>
    </row>
    <row r="80" spans="1:14" ht="18" customHeight="1">
      <c r="A80" s="36"/>
      <c r="B80" s="78"/>
      <c r="C80" s="36"/>
      <c r="D80" s="10"/>
      <c r="E80" s="329"/>
      <c r="F80" s="77"/>
      <c r="G80" s="77"/>
      <c r="H80" s="77"/>
      <c r="I80" s="77"/>
      <c r="J80" s="286" t="s">
        <v>185</v>
      </c>
      <c r="K80" s="188">
        <v>0</v>
      </c>
      <c r="L80" s="189" t="s">
        <v>186</v>
      </c>
      <c r="M80" s="254">
        <v>0</v>
      </c>
    </row>
    <row r="81" spans="1:13" ht="18" customHeight="1">
      <c r="A81" s="36"/>
      <c r="B81" s="78"/>
      <c r="C81" s="36"/>
      <c r="D81" s="10"/>
      <c r="E81" s="329"/>
      <c r="F81" s="77"/>
      <c r="G81" s="77"/>
      <c r="H81" s="77"/>
      <c r="I81" s="77"/>
      <c r="J81" s="286" t="s">
        <v>286</v>
      </c>
      <c r="K81" s="188" t="s">
        <v>308</v>
      </c>
      <c r="L81" s="189" t="s">
        <v>287</v>
      </c>
      <c r="M81" s="254">
        <v>792000</v>
      </c>
    </row>
    <row r="82" spans="1:13" ht="18" customHeight="1">
      <c r="A82" s="36"/>
      <c r="B82" s="36"/>
      <c r="C82" s="289" t="s">
        <v>16</v>
      </c>
      <c r="D82" s="303">
        <v>1730730</v>
      </c>
      <c r="E82" s="291" t="e">
        <f>D82-#REF!</f>
        <v>#REF!</v>
      </c>
      <c r="F82" s="290">
        <f>M82</f>
        <v>1160000</v>
      </c>
      <c r="G82" s="291">
        <f>F82-D82</f>
        <v>-570730</v>
      </c>
      <c r="H82" s="290">
        <f>M82</f>
        <v>1160000</v>
      </c>
      <c r="I82" s="290">
        <v>0</v>
      </c>
      <c r="J82" s="335"/>
      <c r="K82" s="332"/>
      <c r="L82" s="196"/>
      <c r="M82" s="333">
        <f>SUM(M83:M85)</f>
        <v>1160000</v>
      </c>
    </row>
    <row r="83" spans="1:13" ht="18" customHeight="1">
      <c r="A83" s="36"/>
      <c r="B83" s="36"/>
      <c r="C83" s="36"/>
      <c r="D83" s="10"/>
      <c r="E83" s="37"/>
      <c r="F83" s="77"/>
      <c r="G83" s="77"/>
      <c r="H83" s="77"/>
      <c r="I83" s="77" t="s">
        <v>55</v>
      </c>
      <c r="J83" s="293" t="s">
        <v>22</v>
      </c>
      <c r="K83" s="332" t="s">
        <v>309</v>
      </c>
      <c r="L83" s="196" t="s">
        <v>21</v>
      </c>
      <c r="M83" s="288">
        <v>1100000</v>
      </c>
    </row>
    <row r="84" spans="1:13" ht="18" customHeight="1">
      <c r="A84" s="36"/>
      <c r="B84" s="36"/>
      <c r="C84" s="36"/>
      <c r="D84" s="10"/>
      <c r="E84" s="37"/>
      <c r="F84" s="77"/>
      <c r="G84" s="77"/>
      <c r="H84" s="77"/>
      <c r="I84" s="77"/>
      <c r="J84" s="293" t="s">
        <v>23</v>
      </c>
      <c r="K84" s="332">
        <v>0</v>
      </c>
      <c r="L84" s="196" t="s">
        <v>21</v>
      </c>
      <c r="M84" s="288">
        <v>0</v>
      </c>
    </row>
    <row r="85" spans="1:13" ht="18" customHeight="1">
      <c r="A85" s="36"/>
      <c r="B85" s="36"/>
      <c r="C85" s="36"/>
      <c r="D85" s="10"/>
      <c r="E85" s="37"/>
      <c r="F85" s="77"/>
      <c r="G85" s="77"/>
      <c r="H85" s="77"/>
      <c r="I85" s="77"/>
      <c r="J85" s="293" t="s">
        <v>24</v>
      </c>
      <c r="K85" s="332" t="s">
        <v>301</v>
      </c>
      <c r="L85" s="196" t="s">
        <v>21</v>
      </c>
      <c r="M85" s="288">
        <v>60000</v>
      </c>
    </row>
    <row r="86" spans="1:13" ht="18" customHeight="1">
      <c r="A86" s="36"/>
      <c r="B86" s="36"/>
      <c r="C86" s="289" t="s">
        <v>17</v>
      </c>
      <c r="D86" s="303">
        <v>710000</v>
      </c>
      <c r="E86" s="291" t="e">
        <f>D86-#REF!</f>
        <v>#REF!</v>
      </c>
      <c r="F86" s="291">
        <f>M86</f>
        <v>1220000</v>
      </c>
      <c r="G86" s="291">
        <f>F86-D86</f>
        <v>510000</v>
      </c>
      <c r="H86" s="291">
        <f>M86</f>
        <v>1220000</v>
      </c>
      <c r="I86" s="291"/>
      <c r="J86" s="287"/>
      <c r="K86" s="182"/>
      <c r="L86" s="183"/>
      <c r="M86" s="333">
        <f>M87+M88+M89</f>
        <v>1220000</v>
      </c>
    </row>
    <row r="87" spans="1:13" ht="18" customHeight="1">
      <c r="A87" s="36"/>
      <c r="B87" s="36"/>
      <c r="C87" s="170"/>
      <c r="D87" s="171"/>
      <c r="E87" s="172"/>
      <c r="F87" s="181"/>
      <c r="G87" s="181"/>
      <c r="H87" s="181"/>
      <c r="I87" s="172"/>
      <c r="J87" s="287" t="s">
        <v>82</v>
      </c>
      <c r="K87" s="182" t="s">
        <v>334</v>
      </c>
      <c r="L87" s="183" t="s">
        <v>79</v>
      </c>
      <c r="M87" s="288">
        <v>960000</v>
      </c>
    </row>
    <row r="88" spans="1:13" ht="18" customHeight="1">
      <c r="A88" s="36"/>
      <c r="B88" s="36"/>
      <c r="C88" s="36"/>
      <c r="D88" s="10"/>
      <c r="E88" s="37"/>
      <c r="F88" s="77"/>
      <c r="G88" s="77"/>
      <c r="H88" s="77"/>
      <c r="I88" s="37"/>
      <c r="J88" s="336" t="s">
        <v>83</v>
      </c>
      <c r="K88" s="182" t="s">
        <v>281</v>
      </c>
      <c r="L88" s="183" t="s">
        <v>79</v>
      </c>
      <c r="M88" s="288">
        <v>200000</v>
      </c>
    </row>
    <row r="89" spans="1:13" ht="18" customHeight="1">
      <c r="A89" s="36"/>
      <c r="B89" s="36"/>
      <c r="C89" s="305"/>
      <c r="D89" s="328"/>
      <c r="E89" s="329"/>
      <c r="F89" s="330"/>
      <c r="G89" s="330"/>
      <c r="H89" s="330"/>
      <c r="I89" s="329"/>
      <c r="J89" s="324" t="s">
        <v>128</v>
      </c>
      <c r="K89" s="188" t="s">
        <v>283</v>
      </c>
      <c r="L89" s="189"/>
      <c r="M89" s="254">
        <v>60000</v>
      </c>
    </row>
    <row r="90" spans="1:13" ht="18" customHeight="1">
      <c r="A90" s="36"/>
      <c r="B90" s="36"/>
      <c r="C90" s="305" t="s">
        <v>133</v>
      </c>
      <c r="D90" s="328">
        <v>5874000</v>
      </c>
      <c r="E90" s="329"/>
      <c r="F90" s="330">
        <f>M90</f>
        <v>6408000</v>
      </c>
      <c r="G90" s="330">
        <f>F90-D90</f>
        <v>534000</v>
      </c>
      <c r="H90" s="330">
        <f>M90</f>
        <v>6408000</v>
      </c>
      <c r="I90" s="330"/>
      <c r="J90" s="336"/>
      <c r="K90" s="182"/>
      <c r="L90" s="183"/>
      <c r="M90" s="333">
        <f>M91+M92+M93</f>
        <v>6408000</v>
      </c>
    </row>
    <row r="91" spans="1:13" ht="18" customHeight="1">
      <c r="A91" s="36"/>
      <c r="B91" s="36"/>
      <c r="C91" s="170"/>
      <c r="D91" s="171"/>
      <c r="E91" s="172"/>
      <c r="F91" s="181"/>
      <c r="G91" s="181"/>
      <c r="H91" s="181"/>
      <c r="I91" s="172"/>
      <c r="J91" s="324" t="s">
        <v>78</v>
      </c>
      <c r="K91" s="188" t="s">
        <v>308</v>
      </c>
      <c r="L91" s="189" t="s">
        <v>66</v>
      </c>
      <c r="M91" s="266">
        <v>792000</v>
      </c>
    </row>
    <row r="92" spans="1:13" ht="18" customHeight="1">
      <c r="A92" s="36"/>
      <c r="B92" s="36"/>
      <c r="C92" s="36"/>
      <c r="D92" s="10"/>
      <c r="E92" s="37"/>
      <c r="F92" s="77"/>
      <c r="G92" s="77"/>
      <c r="H92" s="77"/>
      <c r="I92" s="37"/>
      <c r="J92" s="324" t="s">
        <v>127</v>
      </c>
      <c r="K92" s="188" t="s">
        <v>336</v>
      </c>
      <c r="L92" s="189" t="s">
        <v>21</v>
      </c>
      <c r="M92" s="254">
        <v>5280000</v>
      </c>
    </row>
    <row r="93" spans="1:13" ht="18" customHeight="1">
      <c r="A93" s="36"/>
      <c r="B93" s="36"/>
      <c r="C93" s="305"/>
      <c r="D93" s="328"/>
      <c r="E93" s="329"/>
      <c r="F93" s="330"/>
      <c r="G93" s="330"/>
      <c r="H93" s="330"/>
      <c r="I93" s="329"/>
      <c r="J93" s="265" t="s">
        <v>304</v>
      </c>
      <c r="K93" s="184" t="s">
        <v>328</v>
      </c>
      <c r="L93" s="189" t="s">
        <v>21</v>
      </c>
      <c r="M93" s="254">
        <v>336000</v>
      </c>
    </row>
    <row r="94" spans="1:13" ht="18" customHeight="1">
      <c r="A94" s="477" t="s">
        <v>84</v>
      </c>
      <c r="B94" s="477"/>
      <c r="C94" s="477"/>
      <c r="D94" s="306">
        <f>D95+D99</f>
        <v>327000</v>
      </c>
      <c r="E94" s="307">
        <f>E95+E99</f>
        <v>100000</v>
      </c>
      <c r="F94" s="306">
        <f>H94+I94</f>
        <v>200000</v>
      </c>
      <c r="G94" s="337">
        <f>F94-D94</f>
        <v>-127000</v>
      </c>
      <c r="H94" s="338">
        <f>H95+H99</f>
        <v>200000</v>
      </c>
      <c r="I94" s="338">
        <f>I95+I99</f>
        <v>0</v>
      </c>
      <c r="J94" s="293"/>
      <c r="K94" s="332"/>
      <c r="L94" s="196"/>
      <c r="M94" s="296"/>
    </row>
    <row r="95" spans="1:13" ht="18" customHeight="1">
      <c r="A95" s="170"/>
      <c r="B95" s="496" t="s">
        <v>85</v>
      </c>
      <c r="C95" s="496"/>
      <c r="D95" s="339">
        <f>SUM(D96:D98)</f>
        <v>129000</v>
      </c>
      <c r="E95" s="339">
        <f t="shared" ref="E95" si="3">L95</f>
        <v>0</v>
      </c>
      <c r="F95" s="339">
        <f>M95</f>
        <v>100000</v>
      </c>
      <c r="G95" s="340">
        <f>F95-D95</f>
        <v>-29000</v>
      </c>
      <c r="H95" s="341">
        <f>SUM(H96:H98)</f>
        <v>100000</v>
      </c>
      <c r="I95" s="341">
        <f>SUM(I96:I98)</f>
        <v>0</v>
      </c>
      <c r="J95" s="349"/>
      <c r="K95" s="350"/>
      <c r="L95" s="194"/>
      <c r="M95" s="351">
        <f>SUM(M96:M98)</f>
        <v>100000</v>
      </c>
    </row>
    <row r="96" spans="1:13" ht="18" customHeight="1">
      <c r="A96" s="36"/>
      <c r="B96" s="170"/>
      <c r="C96" s="289" t="s">
        <v>86</v>
      </c>
      <c r="D96" s="303">
        <f>M96</f>
        <v>0</v>
      </c>
      <c r="E96" s="291">
        <f>M95</f>
        <v>100000</v>
      </c>
      <c r="F96" s="303"/>
      <c r="G96" s="303"/>
      <c r="H96" s="291">
        <v>0</v>
      </c>
      <c r="I96" s="291">
        <v>0</v>
      </c>
      <c r="J96" s="293"/>
      <c r="K96" s="195"/>
      <c r="L96" s="196"/>
      <c r="M96" s="296">
        <v>0</v>
      </c>
    </row>
    <row r="97" spans="1:13" ht="18" customHeight="1">
      <c r="A97" s="36"/>
      <c r="B97" s="36"/>
      <c r="C97" s="289" t="s">
        <v>174</v>
      </c>
      <c r="D97" s="303">
        <v>0</v>
      </c>
      <c r="E97" s="291"/>
      <c r="F97" s="303">
        <f>H97</f>
        <v>0</v>
      </c>
      <c r="G97" s="303">
        <f>F97-D97</f>
        <v>0</v>
      </c>
      <c r="H97" s="291">
        <v>0</v>
      </c>
      <c r="I97" s="291"/>
      <c r="J97" s="287" t="s">
        <v>175</v>
      </c>
      <c r="K97" s="352">
        <v>0</v>
      </c>
      <c r="L97" s="196"/>
      <c r="M97" s="296">
        <v>0</v>
      </c>
    </row>
    <row r="98" spans="1:13" ht="18" customHeight="1">
      <c r="A98" s="36"/>
      <c r="B98" s="36"/>
      <c r="C98" s="289" t="s">
        <v>87</v>
      </c>
      <c r="D98" s="303">
        <v>129000</v>
      </c>
      <c r="E98" s="291">
        <f>M95</f>
        <v>100000</v>
      </c>
      <c r="F98" s="303">
        <f>M98</f>
        <v>100000</v>
      </c>
      <c r="G98" s="303">
        <f>F98-D98</f>
        <v>-29000</v>
      </c>
      <c r="H98" s="291">
        <v>100000</v>
      </c>
      <c r="I98" s="291"/>
      <c r="J98" s="287" t="s">
        <v>88</v>
      </c>
      <c r="K98" s="182" t="s">
        <v>281</v>
      </c>
      <c r="L98" s="183" t="s">
        <v>66</v>
      </c>
      <c r="M98" s="288">
        <v>100000</v>
      </c>
    </row>
    <row r="99" spans="1:13" ht="18" customHeight="1">
      <c r="A99" s="36"/>
      <c r="B99" s="496" t="s">
        <v>89</v>
      </c>
      <c r="C99" s="496"/>
      <c r="D99" s="348">
        <f t="shared" ref="D99:E99" si="4">D100+D101+D102</f>
        <v>198000</v>
      </c>
      <c r="E99" s="348">
        <f t="shared" si="4"/>
        <v>100000</v>
      </c>
      <c r="F99" s="348">
        <f>F100+F101+F102</f>
        <v>100000</v>
      </c>
      <c r="G99" s="348">
        <f>G100+G101+G102</f>
        <v>-98000</v>
      </c>
      <c r="H99" s="341">
        <f>H100+H101+H102</f>
        <v>100000</v>
      </c>
      <c r="I99" s="341">
        <f>I100+I101+I102</f>
        <v>0</v>
      </c>
      <c r="J99" s="349"/>
      <c r="K99" s="350"/>
      <c r="L99" s="194"/>
      <c r="M99" s="351">
        <f>M101+M102</f>
        <v>100000</v>
      </c>
    </row>
    <row r="100" spans="1:13" ht="18" customHeight="1">
      <c r="A100" s="36"/>
      <c r="B100" s="170"/>
      <c r="C100" s="289" t="s">
        <v>86</v>
      </c>
      <c r="D100" s="303">
        <v>0</v>
      </c>
      <c r="E100" s="303">
        <f>M100</f>
        <v>0</v>
      </c>
      <c r="F100" s="291">
        <f t="shared" ref="F100" si="5">E100-D100</f>
        <v>0</v>
      </c>
      <c r="G100" s="291">
        <v>0</v>
      </c>
      <c r="H100" s="291">
        <v>0</v>
      </c>
      <c r="I100" s="291"/>
      <c r="J100" s="293"/>
      <c r="K100" s="195"/>
      <c r="L100" s="196"/>
      <c r="M100" s="296"/>
    </row>
    <row r="101" spans="1:13" ht="18" customHeight="1">
      <c r="A101" s="36"/>
      <c r="B101" s="36"/>
      <c r="C101" s="170" t="s">
        <v>174</v>
      </c>
      <c r="D101" s="171">
        <v>0</v>
      </c>
      <c r="E101" s="171"/>
      <c r="F101" s="172">
        <f>M101</f>
        <v>0</v>
      </c>
      <c r="G101" s="172">
        <f t="shared" ref="G101:G106" si="6">F101-D101</f>
        <v>0</v>
      </c>
      <c r="H101" s="172"/>
      <c r="I101" s="172"/>
      <c r="J101" s="168" t="s">
        <v>175</v>
      </c>
      <c r="K101" s="373"/>
      <c r="L101" s="75" t="s">
        <v>285</v>
      </c>
      <c r="M101" s="367"/>
    </row>
    <row r="102" spans="1:13" ht="18" customHeight="1">
      <c r="A102" s="305"/>
      <c r="B102" s="305"/>
      <c r="C102" s="289" t="s">
        <v>87</v>
      </c>
      <c r="D102" s="303">
        <v>198000</v>
      </c>
      <c r="E102" s="303">
        <f>M102</f>
        <v>100000</v>
      </c>
      <c r="F102" s="291">
        <f>M102</f>
        <v>100000</v>
      </c>
      <c r="G102" s="291">
        <f t="shared" si="6"/>
        <v>-98000</v>
      </c>
      <c r="H102" s="291">
        <v>100000</v>
      </c>
      <c r="I102" s="291"/>
      <c r="J102" s="287" t="s">
        <v>88</v>
      </c>
      <c r="K102" s="182" t="s">
        <v>281</v>
      </c>
      <c r="L102" s="183" t="s">
        <v>66</v>
      </c>
      <c r="M102" s="288">
        <v>100000</v>
      </c>
    </row>
    <row r="103" spans="1:13" ht="22.5" customHeight="1">
      <c r="A103" s="484" t="s">
        <v>42</v>
      </c>
      <c r="B103" s="497"/>
      <c r="C103" s="485"/>
      <c r="D103" s="306">
        <f>D104+D124</f>
        <v>1169350</v>
      </c>
      <c r="E103" s="291" t="e">
        <f>E104+E124</f>
        <v>#REF!</v>
      </c>
      <c r="F103" s="306">
        <f>F104+F124</f>
        <v>1310000</v>
      </c>
      <c r="G103" s="337">
        <f t="shared" si="6"/>
        <v>140650</v>
      </c>
      <c r="H103" s="338">
        <f>H104+H124</f>
        <v>310000</v>
      </c>
      <c r="I103" s="338">
        <f>I104+I124</f>
        <v>1000000</v>
      </c>
      <c r="J103" s="293"/>
      <c r="K103" s="195"/>
      <c r="L103" s="196" t="s">
        <v>21</v>
      </c>
      <c r="M103" s="294">
        <f>M104</f>
        <v>710000</v>
      </c>
    </row>
    <row r="104" spans="1:13" ht="22.5" customHeight="1">
      <c r="A104" s="36"/>
      <c r="B104" s="496" t="s">
        <v>19</v>
      </c>
      <c r="C104" s="496"/>
      <c r="D104" s="339">
        <f>D105+D106+D110+D112+D116+D119</f>
        <v>629750</v>
      </c>
      <c r="E104" s="339" t="e">
        <f>E105+E106+E110+E112+E116+E119</f>
        <v>#REF!</v>
      </c>
      <c r="F104" s="339">
        <f>F105+F106+F110+F112+F116+F119</f>
        <v>710000</v>
      </c>
      <c r="G104" s="340">
        <f t="shared" si="6"/>
        <v>80250</v>
      </c>
      <c r="H104" s="341">
        <f>H105+H106+H110+H112+H116+H119</f>
        <v>110000</v>
      </c>
      <c r="I104" s="341">
        <f>I106+I105+I110+I112+I116+I119</f>
        <v>600000</v>
      </c>
      <c r="J104" s="349"/>
      <c r="K104" s="193"/>
      <c r="L104" s="194" t="s">
        <v>21</v>
      </c>
      <c r="M104" s="351">
        <f>M105+M106+M110+M112+M116+M119</f>
        <v>710000</v>
      </c>
    </row>
    <row r="105" spans="1:13" ht="22.5" customHeight="1">
      <c r="A105" s="36"/>
      <c r="B105" s="36"/>
      <c r="C105" s="363" t="s">
        <v>26</v>
      </c>
      <c r="D105" s="303">
        <v>152750</v>
      </c>
      <c r="E105" s="291">
        <f>M105</f>
        <v>60000</v>
      </c>
      <c r="F105" s="303">
        <f>M105</f>
        <v>60000</v>
      </c>
      <c r="G105" s="364">
        <f t="shared" si="6"/>
        <v>-92750</v>
      </c>
      <c r="H105" s="290">
        <f>M105</f>
        <v>60000</v>
      </c>
      <c r="I105" s="290"/>
      <c r="J105" s="78" t="s">
        <v>176</v>
      </c>
      <c r="K105" s="15" t="s">
        <v>301</v>
      </c>
      <c r="L105" s="196" t="s">
        <v>21</v>
      </c>
      <c r="M105" s="294">
        <v>60000</v>
      </c>
    </row>
    <row r="106" spans="1:13" ht="22.5" customHeight="1">
      <c r="A106" s="36"/>
      <c r="B106" s="36"/>
      <c r="C106" s="289" t="s">
        <v>34</v>
      </c>
      <c r="D106" s="303">
        <v>133000</v>
      </c>
      <c r="E106" s="291">
        <f>M106</f>
        <v>100000</v>
      </c>
      <c r="F106" s="303">
        <f>M106</f>
        <v>100000</v>
      </c>
      <c r="G106" s="364">
        <f t="shared" si="6"/>
        <v>-33000</v>
      </c>
      <c r="H106" s="290"/>
      <c r="I106" s="290">
        <v>100000</v>
      </c>
      <c r="J106" s="293"/>
      <c r="K106" s="195"/>
      <c r="L106" s="196"/>
      <c r="M106" s="294">
        <f>M107+M108+M109</f>
        <v>100000</v>
      </c>
    </row>
    <row r="107" spans="1:13" ht="22.5" customHeight="1">
      <c r="A107" s="36"/>
      <c r="B107" s="36"/>
      <c r="C107" s="16"/>
      <c r="D107" s="72"/>
      <c r="E107" s="73"/>
      <c r="F107" s="72"/>
      <c r="G107" s="81"/>
      <c r="H107" s="133"/>
      <c r="I107" s="77"/>
      <c r="J107" s="78" t="s">
        <v>177</v>
      </c>
      <c r="K107" s="15" t="s">
        <v>281</v>
      </c>
      <c r="L107" s="12" t="s">
        <v>168</v>
      </c>
      <c r="M107" s="14">
        <v>0</v>
      </c>
    </row>
    <row r="108" spans="1:13" ht="22.5" customHeight="1">
      <c r="A108" s="36"/>
      <c r="B108" s="36"/>
      <c r="C108" s="16"/>
      <c r="D108" s="72"/>
      <c r="E108" s="73"/>
      <c r="F108" s="72"/>
      <c r="G108" s="81"/>
      <c r="H108" s="133"/>
      <c r="I108" s="77"/>
      <c r="J108" s="78" t="s">
        <v>181</v>
      </c>
      <c r="K108" s="15" t="s">
        <v>332</v>
      </c>
      <c r="L108" s="12" t="s">
        <v>179</v>
      </c>
      <c r="M108" s="14">
        <v>50000</v>
      </c>
    </row>
    <row r="109" spans="1:13" ht="22.5" customHeight="1">
      <c r="A109" s="36"/>
      <c r="B109" s="36"/>
      <c r="C109" s="16"/>
      <c r="D109" s="17"/>
      <c r="E109" s="37"/>
      <c r="F109" s="17"/>
      <c r="G109" s="82"/>
      <c r="H109" s="77"/>
      <c r="I109" s="77"/>
      <c r="J109" s="78" t="s">
        <v>178</v>
      </c>
      <c r="K109" s="83" t="s">
        <v>180</v>
      </c>
      <c r="L109" s="54" t="s">
        <v>66</v>
      </c>
      <c r="M109" s="14">
        <v>50000</v>
      </c>
    </row>
    <row r="110" spans="1:13" ht="22.5" customHeight="1">
      <c r="A110" s="36"/>
      <c r="B110" s="36"/>
      <c r="C110" s="289" t="s">
        <v>90</v>
      </c>
      <c r="D110" s="303">
        <v>0</v>
      </c>
      <c r="E110" s="291"/>
      <c r="F110" s="303">
        <f>M110</f>
        <v>0</v>
      </c>
      <c r="G110" s="364">
        <f>F110-D110</f>
        <v>0</v>
      </c>
      <c r="H110" s="290">
        <v>0</v>
      </c>
      <c r="I110" s="290">
        <v>0</v>
      </c>
      <c r="J110" s="293"/>
      <c r="K110" s="195"/>
      <c r="L110" s="196"/>
      <c r="M110" s="294">
        <f>M111</f>
        <v>0</v>
      </c>
    </row>
    <row r="111" spans="1:13" ht="22.5" customHeight="1">
      <c r="A111" s="36"/>
      <c r="B111" s="36"/>
      <c r="C111" s="16"/>
      <c r="D111" s="17"/>
      <c r="E111" s="37"/>
      <c r="F111" s="17"/>
      <c r="G111" s="82"/>
      <c r="H111" s="77"/>
      <c r="I111" s="77"/>
      <c r="J111" s="78" t="s">
        <v>182</v>
      </c>
      <c r="K111" s="15">
        <v>0</v>
      </c>
      <c r="L111" s="54" t="s">
        <v>21</v>
      </c>
      <c r="M111" s="14">
        <v>0</v>
      </c>
    </row>
    <row r="112" spans="1:13" ht="22.5" customHeight="1">
      <c r="A112" s="36"/>
      <c r="B112" s="36"/>
      <c r="C112" s="289" t="s">
        <v>91</v>
      </c>
      <c r="D112" s="346">
        <v>100000</v>
      </c>
      <c r="E112" s="291" t="e">
        <f>#REF!+M115</f>
        <v>#REF!</v>
      </c>
      <c r="F112" s="346">
        <f>M112</f>
        <v>300000</v>
      </c>
      <c r="G112" s="364">
        <f>F112-D112</f>
        <v>200000</v>
      </c>
      <c r="H112" s="290">
        <v>0</v>
      </c>
      <c r="I112" s="290">
        <v>300000</v>
      </c>
      <c r="J112" s="293"/>
      <c r="K112" s="195"/>
      <c r="L112" s="183"/>
      <c r="M112" s="294">
        <f>M114+M115</f>
        <v>300000</v>
      </c>
    </row>
    <row r="113" spans="1:13" ht="22.5" customHeight="1">
      <c r="A113" s="36"/>
      <c r="B113" s="36"/>
      <c r="C113" s="170"/>
      <c r="D113" s="365"/>
      <c r="E113" s="170"/>
      <c r="F113" s="365"/>
      <c r="G113" s="366"/>
      <c r="H113" s="191"/>
      <c r="I113" s="191"/>
      <c r="J113" s="191" t="s">
        <v>189</v>
      </c>
      <c r="K113" s="74"/>
      <c r="L113" s="75"/>
      <c r="M113" s="367"/>
    </row>
    <row r="114" spans="1:13" ht="22.5" customHeight="1">
      <c r="A114" s="36"/>
      <c r="B114" s="36"/>
      <c r="C114" s="36"/>
      <c r="D114" s="17"/>
      <c r="E114" s="36"/>
      <c r="F114" s="17"/>
      <c r="G114" s="82"/>
      <c r="H114" s="78"/>
      <c r="I114" s="78"/>
      <c r="J114" s="78" t="s">
        <v>191</v>
      </c>
      <c r="K114" s="15" t="s">
        <v>282</v>
      </c>
      <c r="L114" s="12" t="s">
        <v>183</v>
      </c>
      <c r="M114" s="14">
        <v>250000</v>
      </c>
    </row>
    <row r="115" spans="1:13" ht="22.5" customHeight="1">
      <c r="A115" s="36"/>
      <c r="B115" s="36"/>
      <c r="C115" s="36"/>
      <c r="D115" s="17"/>
      <c r="E115" s="36"/>
      <c r="F115" s="17"/>
      <c r="G115" s="82"/>
      <c r="H115" s="78"/>
      <c r="I115" s="78"/>
      <c r="J115" s="78" t="s">
        <v>190</v>
      </c>
      <c r="K115" s="15" t="s">
        <v>344</v>
      </c>
      <c r="L115" s="54" t="s">
        <v>66</v>
      </c>
      <c r="M115" s="14">
        <v>50000</v>
      </c>
    </row>
    <row r="116" spans="1:13" ht="22.5" customHeight="1">
      <c r="A116" s="36"/>
      <c r="B116" s="36"/>
      <c r="C116" s="368" t="s">
        <v>94</v>
      </c>
      <c r="D116" s="303">
        <v>244000</v>
      </c>
      <c r="E116" s="291">
        <f>M116</f>
        <v>150000</v>
      </c>
      <c r="F116" s="303">
        <f>M116</f>
        <v>150000</v>
      </c>
      <c r="G116" s="364">
        <f>F116-D116</f>
        <v>-94000</v>
      </c>
      <c r="H116" s="290">
        <v>50000</v>
      </c>
      <c r="I116" s="290">
        <v>100000</v>
      </c>
      <c r="J116" s="293"/>
      <c r="K116" s="195"/>
      <c r="L116" s="196" t="s">
        <v>21</v>
      </c>
      <c r="M116" s="294">
        <f>M117+M118</f>
        <v>150000</v>
      </c>
    </row>
    <row r="117" spans="1:13" ht="22.5" customHeight="1">
      <c r="A117" s="36"/>
      <c r="B117" s="36"/>
      <c r="C117" s="36"/>
      <c r="D117" s="10"/>
      <c r="E117" s="37"/>
      <c r="F117" s="10"/>
      <c r="G117" s="80"/>
      <c r="H117" s="77"/>
      <c r="I117" s="77"/>
      <c r="J117" s="79" t="s">
        <v>135</v>
      </c>
      <c r="K117" s="15" t="s">
        <v>180</v>
      </c>
      <c r="L117" s="12" t="s">
        <v>343</v>
      </c>
      <c r="M117" s="14">
        <v>100000</v>
      </c>
    </row>
    <row r="118" spans="1:13" ht="22.5" customHeight="1">
      <c r="A118" s="36"/>
      <c r="B118" s="36"/>
      <c r="C118" s="36"/>
      <c r="D118" s="10"/>
      <c r="E118" s="37"/>
      <c r="F118" s="10"/>
      <c r="G118" s="80"/>
      <c r="H118" s="77"/>
      <c r="I118" s="77"/>
      <c r="J118" s="79" t="s">
        <v>136</v>
      </c>
      <c r="K118" s="15" t="s">
        <v>345</v>
      </c>
      <c r="L118" s="12" t="s">
        <v>343</v>
      </c>
      <c r="M118" s="14">
        <v>50000</v>
      </c>
    </row>
    <row r="119" spans="1:13" ht="22.5" customHeight="1">
      <c r="A119" s="36"/>
      <c r="B119" s="36"/>
      <c r="C119" s="170" t="s">
        <v>187</v>
      </c>
      <c r="D119" s="171">
        <v>0</v>
      </c>
      <c r="E119" s="172"/>
      <c r="F119" s="171">
        <f>M119</f>
        <v>100000</v>
      </c>
      <c r="G119" s="180">
        <f>F119-D119</f>
        <v>100000</v>
      </c>
      <c r="H119" s="181">
        <v>0</v>
      </c>
      <c r="I119" s="172">
        <f>M119</f>
        <v>100000</v>
      </c>
      <c r="J119" s="168"/>
      <c r="K119" s="74"/>
      <c r="L119" s="75"/>
      <c r="M119" s="192">
        <f>M120</f>
        <v>100000</v>
      </c>
    </row>
    <row r="120" spans="1:13" ht="22.5" customHeight="1">
      <c r="A120" s="36"/>
      <c r="B120" s="36"/>
      <c r="C120" s="36"/>
      <c r="D120" s="328"/>
      <c r="E120" s="329"/>
      <c r="F120" s="328"/>
      <c r="G120" s="369"/>
      <c r="H120" s="330"/>
      <c r="I120" s="329"/>
      <c r="J120" s="78" t="s">
        <v>188</v>
      </c>
      <c r="K120" s="15" t="s">
        <v>346</v>
      </c>
      <c r="L120" s="12" t="s">
        <v>183</v>
      </c>
      <c r="M120" s="14">
        <v>100000</v>
      </c>
    </row>
    <row r="121" spans="1:13" ht="22.5" customHeight="1">
      <c r="A121" s="36"/>
      <c r="B121" s="36"/>
      <c r="C121" s="289" t="s">
        <v>95</v>
      </c>
      <c r="D121" s="303">
        <v>0</v>
      </c>
      <c r="E121" s="291"/>
      <c r="F121" s="303">
        <v>0</v>
      </c>
      <c r="G121" s="364">
        <f>F121-D121</f>
        <v>0</v>
      </c>
      <c r="H121" s="290"/>
      <c r="I121" s="290">
        <v>0</v>
      </c>
      <c r="J121" s="287"/>
      <c r="K121" s="195"/>
      <c r="L121" s="196" t="s">
        <v>21</v>
      </c>
      <c r="M121" s="296">
        <v>0</v>
      </c>
    </row>
    <row r="122" spans="1:13" ht="22.5" customHeight="1">
      <c r="A122" s="36"/>
      <c r="B122" s="36"/>
      <c r="C122" s="36"/>
      <c r="D122" s="10"/>
      <c r="E122" s="37"/>
      <c r="F122" s="10"/>
      <c r="G122" s="80"/>
      <c r="H122" s="77"/>
      <c r="I122" s="77"/>
      <c r="J122" s="78" t="s">
        <v>96</v>
      </c>
      <c r="L122" s="75" t="s">
        <v>21</v>
      </c>
      <c r="M122" s="367">
        <v>0</v>
      </c>
    </row>
    <row r="123" spans="1:13" ht="22.5" customHeight="1">
      <c r="A123" s="305"/>
      <c r="B123" s="305"/>
      <c r="C123" s="305"/>
      <c r="D123" s="328"/>
      <c r="E123" s="329"/>
      <c r="F123" s="328"/>
      <c r="G123" s="369"/>
      <c r="H123" s="330"/>
      <c r="I123" s="330"/>
      <c r="J123" s="308" t="s">
        <v>97</v>
      </c>
      <c r="K123" s="372"/>
      <c r="L123" s="310" t="s">
        <v>21</v>
      </c>
      <c r="M123" s="370">
        <v>0</v>
      </c>
    </row>
    <row r="124" spans="1:13" ht="19.5" customHeight="1">
      <c r="A124" s="170"/>
      <c r="B124" s="496" t="s">
        <v>98</v>
      </c>
      <c r="C124" s="496"/>
      <c r="D124" s="339">
        <f>D125+D127+D131+D136</f>
        <v>539600</v>
      </c>
      <c r="E124" s="339" t="e">
        <f>#REF!+E127+E131+E136+E139</f>
        <v>#REF!</v>
      </c>
      <c r="F124" s="348">
        <f>F125+F127+F131+F136</f>
        <v>600000</v>
      </c>
      <c r="G124" s="348">
        <f>F124-D124</f>
        <v>60400</v>
      </c>
      <c r="H124" s="348">
        <f>H125+H127+H131+H136</f>
        <v>200000</v>
      </c>
      <c r="I124" s="348">
        <f>I125+I127+I131+I136</f>
        <v>400000</v>
      </c>
      <c r="J124" s="342"/>
      <c r="K124" s="374"/>
      <c r="L124" s="343"/>
      <c r="M124" s="344">
        <f>M125+M127+M131+M136</f>
        <v>600000</v>
      </c>
    </row>
    <row r="125" spans="1:13" ht="19.5" customHeight="1">
      <c r="A125" s="36"/>
      <c r="B125" s="36"/>
      <c r="C125" s="190" t="s">
        <v>108</v>
      </c>
      <c r="D125" s="171">
        <v>0</v>
      </c>
      <c r="E125" s="171"/>
      <c r="F125" s="172">
        <f>M125</f>
        <v>0</v>
      </c>
      <c r="G125" s="171">
        <f>F125-D125</f>
        <v>0</v>
      </c>
      <c r="H125" s="172"/>
      <c r="I125" s="172">
        <v>0</v>
      </c>
      <c r="J125" s="170"/>
      <c r="K125" s="170"/>
      <c r="L125" s="375"/>
      <c r="M125" s="376">
        <f>M126</f>
        <v>0</v>
      </c>
    </row>
    <row r="126" spans="1:13" ht="19.5" customHeight="1">
      <c r="A126" s="36"/>
      <c r="B126" s="36"/>
      <c r="C126" s="305"/>
      <c r="D126" s="305"/>
      <c r="E126" s="305"/>
      <c r="F126" s="305"/>
      <c r="G126" s="305"/>
      <c r="H126" s="305"/>
      <c r="I126" s="305"/>
      <c r="J126" s="305" t="s">
        <v>176</v>
      </c>
      <c r="K126" s="377" t="s">
        <v>340</v>
      </c>
      <c r="L126" s="378"/>
      <c r="M126" s="379">
        <v>0</v>
      </c>
    </row>
    <row r="127" spans="1:13" ht="18" customHeight="1">
      <c r="A127" s="36"/>
      <c r="B127" s="36"/>
      <c r="C127" s="289" t="s">
        <v>34</v>
      </c>
      <c r="D127" s="303">
        <v>0</v>
      </c>
      <c r="E127" s="303">
        <f>M127</f>
        <v>100000</v>
      </c>
      <c r="F127" s="291">
        <f>M127</f>
        <v>100000</v>
      </c>
      <c r="G127" s="303">
        <f>F127-D127</f>
        <v>100000</v>
      </c>
      <c r="H127" s="291">
        <v>0</v>
      </c>
      <c r="I127" s="291">
        <v>100000</v>
      </c>
      <c r="J127" s="289"/>
      <c r="K127" s="380"/>
      <c r="L127" s="345"/>
      <c r="M127" s="381">
        <f>SUM(M128:M130)</f>
        <v>100000</v>
      </c>
    </row>
    <row r="128" spans="1:13" ht="18" customHeight="1">
      <c r="A128" s="36"/>
      <c r="B128" s="36"/>
      <c r="C128" s="16"/>
      <c r="D128" s="17"/>
      <c r="E128" s="17"/>
      <c r="F128" s="37"/>
      <c r="G128" s="37"/>
      <c r="H128" s="37"/>
      <c r="I128" s="37"/>
      <c r="J128" s="36" t="s">
        <v>177</v>
      </c>
      <c r="K128" s="382" t="s">
        <v>284</v>
      </c>
      <c r="L128" s="383" t="s">
        <v>21</v>
      </c>
      <c r="M128" s="17">
        <v>0</v>
      </c>
    </row>
    <row r="129" spans="1:13" ht="18" customHeight="1">
      <c r="A129" s="36"/>
      <c r="B129" s="36"/>
      <c r="C129" s="16"/>
      <c r="D129" s="17"/>
      <c r="E129" s="17"/>
      <c r="F129" s="37"/>
      <c r="G129" s="37"/>
      <c r="H129" s="37"/>
      <c r="I129" s="37"/>
      <c r="J129" s="36" t="s">
        <v>181</v>
      </c>
      <c r="K129" s="382" t="s">
        <v>332</v>
      </c>
      <c r="L129" s="383" t="s">
        <v>179</v>
      </c>
      <c r="M129" s="17">
        <v>50000</v>
      </c>
    </row>
    <row r="130" spans="1:13" ht="18" customHeight="1">
      <c r="A130" s="36"/>
      <c r="B130" s="36"/>
      <c r="C130" s="16"/>
      <c r="D130" s="17"/>
      <c r="E130" s="17"/>
      <c r="F130" s="37"/>
      <c r="G130" s="37"/>
      <c r="H130" s="37"/>
      <c r="I130" s="37"/>
      <c r="J130" s="36" t="s">
        <v>178</v>
      </c>
      <c r="K130" s="384" t="s">
        <v>281</v>
      </c>
      <c r="L130" s="385" t="s">
        <v>66</v>
      </c>
      <c r="M130" s="17">
        <v>50000</v>
      </c>
    </row>
    <row r="131" spans="1:13" ht="18" customHeight="1">
      <c r="A131" s="36"/>
      <c r="B131" s="36"/>
      <c r="C131" s="289" t="s">
        <v>99</v>
      </c>
      <c r="D131" s="346">
        <v>500000</v>
      </c>
      <c r="E131" s="346" t="e">
        <f>M132+#REF!+M134+M135</f>
        <v>#REF!</v>
      </c>
      <c r="F131" s="291">
        <f>M131</f>
        <v>350000</v>
      </c>
      <c r="G131" s="303">
        <f>F131-D131</f>
        <v>-150000</v>
      </c>
      <c r="H131" s="291">
        <v>50000</v>
      </c>
      <c r="I131" s="291">
        <v>300000</v>
      </c>
      <c r="J131" s="289"/>
      <c r="K131" s="380"/>
      <c r="L131" s="347"/>
      <c r="M131" s="381">
        <f>M133+M134+M135</f>
        <v>350000</v>
      </c>
    </row>
    <row r="132" spans="1:13" ht="18" customHeight="1">
      <c r="A132" s="36"/>
      <c r="B132" s="36"/>
      <c r="C132" s="170"/>
      <c r="D132" s="365"/>
      <c r="E132" s="365"/>
      <c r="F132" s="170"/>
      <c r="G132" s="170"/>
      <c r="H132" s="170"/>
      <c r="I132" s="170"/>
      <c r="J132" s="170" t="s">
        <v>92</v>
      </c>
      <c r="K132" s="386"/>
      <c r="L132" s="375" t="s">
        <v>100</v>
      </c>
      <c r="M132" s="365"/>
    </row>
    <row r="133" spans="1:13" ht="18" customHeight="1">
      <c r="A133" s="36"/>
      <c r="B133" s="36"/>
      <c r="C133" s="36"/>
      <c r="D133" s="17"/>
      <c r="E133" s="17"/>
      <c r="F133" s="36"/>
      <c r="G133" s="36"/>
      <c r="H133" s="36"/>
      <c r="I133" s="36"/>
      <c r="J133" s="36" t="s">
        <v>273</v>
      </c>
      <c r="K133" s="382" t="s">
        <v>347</v>
      </c>
      <c r="L133" s="383" t="s">
        <v>268</v>
      </c>
      <c r="M133" s="17">
        <v>250000</v>
      </c>
    </row>
    <row r="134" spans="1:13" ht="18" customHeight="1">
      <c r="A134" s="36"/>
      <c r="B134" s="36"/>
      <c r="C134" s="36"/>
      <c r="D134" s="17"/>
      <c r="E134" s="17"/>
      <c r="F134" s="36"/>
      <c r="G134" s="36"/>
      <c r="H134" s="36"/>
      <c r="I134" s="36"/>
      <c r="J134" s="36" t="s">
        <v>101</v>
      </c>
      <c r="K134" s="382" t="s">
        <v>342</v>
      </c>
      <c r="L134" s="383" t="s">
        <v>100</v>
      </c>
      <c r="M134" s="17">
        <v>50000</v>
      </c>
    </row>
    <row r="135" spans="1:13" ht="18" customHeight="1">
      <c r="A135" s="36"/>
      <c r="B135" s="36"/>
      <c r="C135" s="36"/>
      <c r="D135" s="17"/>
      <c r="E135" s="17"/>
      <c r="F135" s="305"/>
      <c r="G135" s="36"/>
      <c r="H135" s="36"/>
      <c r="I135" s="305"/>
      <c r="J135" s="36" t="s">
        <v>93</v>
      </c>
      <c r="K135" s="382" t="s">
        <v>344</v>
      </c>
      <c r="L135" s="385" t="s">
        <v>66</v>
      </c>
      <c r="M135" s="17">
        <v>50000</v>
      </c>
    </row>
    <row r="136" spans="1:13" ht="18" customHeight="1">
      <c r="A136" s="36"/>
      <c r="B136" s="36"/>
      <c r="C136" s="368" t="s">
        <v>102</v>
      </c>
      <c r="D136" s="303">
        <v>39600</v>
      </c>
      <c r="E136" s="303">
        <f>M136</f>
        <v>150000</v>
      </c>
      <c r="F136" s="291">
        <f>M136</f>
        <v>150000</v>
      </c>
      <c r="G136" s="303">
        <f>F136-D136</f>
        <v>110400</v>
      </c>
      <c r="H136" s="291">
        <v>150000</v>
      </c>
      <c r="I136" s="291">
        <v>0</v>
      </c>
      <c r="J136" s="289"/>
      <c r="K136" s="380"/>
      <c r="L136" s="345"/>
      <c r="M136" s="381">
        <f>M137+M138</f>
        <v>150000</v>
      </c>
    </row>
    <row r="137" spans="1:13" ht="18" customHeight="1">
      <c r="A137" s="36"/>
      <c r="B137" s="36"/>
      <c r="C137" s="36"/>
      <c r="D137" s="10"/>
      <c r="E137" s="10"/>
      <c r="F137" s="37"/>
      <c r="G137" s="37"/>
      <c r="H137" s="37"/>
      <c r="I137" s="37"/>
      <c r="J137" s="387" t="s">
        <v>184</v>
      </c>
      <c r="K137" s="382" t="s">
        <v>180</v>
      </c>
      <c r="L137" s="383" t="s">
        <v>120</v>
      </c>
      <c r="M137" s="17">
        <v>100000</v>
      </c>
    </row>
    <row r="138" spans="1:13" ht="18" customHeight="1">
      <c r="A138" s="36"/>
      <c r="B138" s="36"/>
      <c r="C138" s="36"/>
      <c r="D138" s="10"/>
      <c r="E138" s="10"/>
      <c r="F138" s="37"/>
      <c r="G138" s="37"/>
      <c r="H138" s="37"/>
      <c r="I138" s="37"/>
      <c r="J138" s="387" t="s">
        <v>134</v>
      </c>
      <c r="K138" s="382" t="s">
        <v>345</v>
      </c>
      <c r="L138" s="383" t="s">
        <v>268</v>
      </c>
      <c r="M138" s="17">
        <v>50000</v>
      </c>
    </row>
    <row r="139" spans="1:13" ht="18" customHeight="1">
      <c r="A139" s="36"/>
      <c r="B139" s="36"/>
      <c r="C139" s="289" t="s">
        <v>103</v>
      </c>
      <c r="D139" s="303">
        <v>0</v>
      </c>
      <c r="E139" s="303">
        <v>0</v>
      </c>
      <c r="F139" s="291"/>
      <c r="G139" s="303">
        <f>F139-D139</f>
        <v>0</v>
      </c>
      <c r="H139" s="291"/>
      <c r="I139" s="291">
        <v>0</v>
      </c>
      <c r="J139" s="388"/>
      <c r="K139" s="380"/>
      <c r="L139" s="345"/>
      <c r="M139" s="346"/>
    </row>
    <row r="140" spans="1:13" ht="18" customHeight="1">
      <c r="A140" s="36"/>
      <c r="B140" s="36"/>
      <c r="C140" s="305"/>
      <c r="D140" s="328"/>
      <c r="E140" s="328"/>
      <c r="F140" s="329"/>
      <c r="G140" s="329"/>
      <c r="H140" s="329"/>
      <c r="I140" s="329"/>
      <c r="J140" s="305" t="s">
        <v>104</v>
      </c>
      <c r="K140" s="305"/>
      <c r="L140" s="305"/>
      <c r="M140" s="389"/>
    </row>
    <row r="141" spans="1:13" ht="18" customHeight="1">
      <c r="A141" s="498" t="s">
        <v>122</v>
      </c>
      <c r="B141" s="498"/>
      <c r="C141" s="498"/>
      <c r="D141" s="306">
        <f>D142+D145</f>
        <v>609124</v>
      </c>
      <c r="E141" s="306"/>
      <c r="F141" s="307">
        <f>F142+F145</f>
        <v>0</v>
      </c>
      <c r="G141" s="307">
        <f>F141-D141</f>
        <v>-609124</v>
      </c>
      <c r="H141" s="307">
        <f>H142+H145</f>
        <v>0</v>
      </c>
      <c r="I141" s="307">
        <f>I142+I145</f>
        <v>0</v>
      </c>
      <c r="J141" s="387"/>
      <c r="K141" s="382"/>
      <c r="L141" s="385"/>
      <c r="M141" s="390">
        <f>M142+M145</f>
        <v>0</v>
      </c>
    </row>
    <row r="142" spans="1:13" ht="18" customHeight="1">
      <c r="A142" s="36"/>
      <c r="B142" s="496" t="s">
        <v>111</v>
      </c>
      <c r="C142" s="496"/>
      <c r="D142" s="339">
        <f>D143+D144</f>
        <v>609124</v>
      </c>
      <c r="E142" s="339">
        <f t="shared" ref="E142" si="7">L142</f>
        <v>0</v>
      </c>
      <c r="F142" s="339">
        <f>M142</f>
        <v>0</v>
      </c>
      <c r="G142" s="339">
        <f>F142-D142</f>
        <v>-609124</v>
      </c>
      <c r="H142" s="339">
        <v>0</v>
      </c>
      <c r="I142" s="348">
        <f>I143+I144</f>
        <v>0</v>
      </c>
      <c r="J142" s="342"/>
      <c r="K142" s="374"/>
      <c r="L142" s="343"/>
      <c r="M142" s="344">
        <f>M143+M144</f>
        <v>0</v>
      </c>
    </row>
    <row r="143" spans="1:13" ht="18" customHeight="1">
      <c r="A143" s="36"/>
      <c r="B143" s="170"/>
      <c r="C143" s="289" t="s">
        <v>3</v>
      </c>
      <c r="D143" s="303">
        <v>8162</v>
      </c>
      <c r="E143" s="291">
        <f>M143</f>
        <v>0</v>
      </c>
      <c r="F143" s="303">
        <v>0</v>
      </c>
      <c r="G143" s="303">
        <f>F143-D143</f>
        <v>-8162</v>
      </c>
      <c r="H143" s="303">
        <v>0</v>
      </c>
      <c r="I143" s="291">
        <v>0</v>
      </c>
      <c r="J143" s="305" t="s">
        <v>105</v>
      </c>
      <c r="K143" s="380"/>
      <c r="L143" s="345"/>
      <c r="M143" s="381"/>
    </row>
    <row r="144" spans="1:13" ht="18" customHeight="1">
      <c r="A144" s="36"/>
      <c r="B144" s="305"/>
      <c r="C144" s="305" t="s">
        <v>288</v>
      </c>
      <c r="D144" s="328">
        <v>600962</v>
      </c>
      <c r="E144" s="329"/>
      <c r="F144" s="328">
        <v>0</v>
      </c>
      <c r="G144" s="303">
        <f>F144-D144</f>
        <v>-600962</v>
      </c>
      <c r="H144" s="329"/>
      <c r="I144" s="329">
        <v>0</v>
      </c>
      <c r="J144" s="305" t="s">
        <v>289</v>
      </c>
      <c r="K144" s="391" t="s">
        <v>290</v>
      </c>
      <c r="L144" s="378"/>
      <c r="M144" s="379"/>
    </row>
    <row r="145" spans="1:13" ht="18" customHeight="1">
      <c r="A145" s="36"/>
      <c r="B145" s="496" t="s">
        <v>106</v>
      </c>
      <c r="C145" s="496"/>
      <c r="D145" s="339">
        <f>D146</f>
        <v>0</v>
      </c>
      <c r="E145" s="339">
        <f>E146</f>
        <v>0</v>
      </c>
      <c r="F145" s="348">
        <f>F146</f>
        <v>0</v>
      </c>
      <c r="G145" s="348">
        <f>G146</f>
        <v>0</v>
      </c>
      <c r="H145" s="348">
        <f>H146</f>
        <v>0</v>
      </c>
      <c r="I145" s="348"/>
      <c r="J145" s="342"/>
      <c r="K145" s="374"/>
      <c r="L145" s="343"/>
      <c r="M145" s="392"/>
    </row>
    <row r="146" spans="1:13" ht="18" customHeight="1">
      <c r="A146" s="36"/>
      <c r="B146" s="170"/>
      <c r="C146" s="289" t="s">
        <v>3</v>
      </c>
      <c r="D146" s="303">
        <v>0</v>
      </c>
      <c r="E146" s="303">
        <f>M147</f>
        <v>0</v>
      </c>
      <c r="F146" s="291">
        <v>0</v>
      </c>
      <c r="G146" s="291">
        <f>F146-D146</f>
        <v>0</v>
      </c>
      <c r="H146" s="291">
        <f>M147</f>
        <v>0</v>
      </c>
      <c r="I146" s="291"/>
      <c r="J146" s="289"/>
      <c r="K146" s="380"/>
      <c r="L146" s="345"/>
      <c r="M146" s="381">
        <f>M147</f>
        <v>0</v>
      </c>
    </row>
    <row r="147" spans="1:13" ht="18" customHeight="1">
      <c r="A147" s="305"/>
      <c r="B147" s="305"/>
      <c r="C147" s="305"/>
      <c r="D147" s="328"/>
      <c r="E147" s="328"/>
      <c r="F147" s="329"/>
      <c r="G147" s="329"/>
      <c r="H147" s="329"/>
      <c r="I147" s="329"/>
      <c r="J147" s="305" t="s">
        <v>105</v>
      </c>
      <c r="K147" s="391"/>
      <c r="L147" s="378"/>
      <c r="M147" s="379">
        <v>0</v>
      </c>
    </row>
  </sheetData>
  <mergeCells count="24">
    <mergeCell ref="B124:C124"/>
    <mergeCell ref="B142:C142"/>
    <mergeCell ref="B145:C145"/>
    <mergeCell ref="B104:C104"/>
    <mergeCell ref="B67:C67"/>
    <mergeCell ref="A94:C94"/>
    <mergeCell ref="B95:C95"/>
    <mergeCell ref="B99:C99"/>
    <mergeCell ref="A103:C103"/>
    <mergeCell ref="A141:C141"/>
    <mergeCell ref="H3:I3"/>
    <mergeCell ref="J3:M4"/>
    <mergeCell ref="A3:C3"/>
    <mergeCell ref="D3:D4"/>
    <mergeCell ref="E3:E4"/>
    <mergeCell ref="F3:F4"/>
    <mergeCell ref="J5:M5"/>
    <mergeCell ref="A5:C5"/>
    <mergeCell ref="A6:C6"/>
    <mergeCell ref="B7:C7"/>
    <mergeCell ref="B41:C41"/>
    <mergeCell ref="B22:C22"/>
    <mergeCell ref="B36:C36"/>
    <mergeCell ref="B40:C40"/>
  </mergeCells>
  <phoneticPr fontId="3" type="noConversion"/>
  <pageMargins left="0.39370078740157483" right="0.39370078740157483" top="0.51181102362204722" bottom="0.39370078740157483" header="0.51181102362204722" footer="0.19685039370078741"/>
  <pageSetup paperSize="9" orientation="landscape" horizontalDpi="300" verticalDpi="300" r:id="rId1"/>
  <headerFooter alignWithMargins="0">
    <oddFooter>&amp;L2017년푸드마켓세출예산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G5" sqref="G5:G7"/>
    </sheetView>
  </sheetViews>
  <sheetFormatPr defaultRowHeight="13.5"/>
  <cols>
    <col min="1" max="1" width="6.21875" style="153" customWidth="1"/>
    <col min="2" max="2" width="6.33203125" style="153" customWidth="1"/>
    <col min="3" max="3" width="3.5546875" style="153" customWidth="1"/>
    <col min="4" max="4" width="5.21875" style="153" customWidth="1"/>
    <col min="5" max="5" width="5.77734375" style="153" customWidth="1"/>
    <col min="6" max="6" width="7.77734375" style="153" customWidth="1"/>
    <col min="7" max="8" width="8.21875" style="153" customWidth="1"/>
    <col min="9" max="10" width="31.109375" style="153" customWidth="1"/>
    <col min="11" max="16384" width="8.88671875" style="153"/>
  </cols>
  <sheetData>
    <row r="1" spans="1:10" s="154" customFormat="1" ht="30.75" customHeight="1">
      <c r="A1" s="510" t="s">
        <v>362</v>
      </c>
      <c r="B1" s="510"/>
      <c r="C1" s="510"/>
      <c r="D1" s="510"/>
      <c r="E1" s="510"/>
      <c r="F1" s="510"/>
      <c r="G1" s="510"/>
      <c r="H1" s="510"/>
      <c r="I1" s="510"/>
      <c r="J1" s="510"/>
    </row>
    <row r="2" spans="1:10" ht="9.75" customHeight="1">
      <c r="A2" s="155"/>
      <c r="B2" s="155"/>
      <c r="C2" s="155"/>
      <c r="D2" s="155"/>
      <c r="E2" s="155"/>
      <c r="F2" s="155"/>
      <c r="G2" s="156"/>
      <c r="H2" s="155"/>
      <c r="I2" s="155"/>
      <c r="J2" s="155"/>
    </row>
    <row r="3" spans="1:10" s="157" customFormat="1" ht="30" customHeight="1">
      <c r="A3" s="511" t="s">
        <v>209</v>
      </c>
      <c r="B3" s="511" t="s">
        <v>210</v>
      </c>
      <c r="C3" s="511"/>
      <c r="D3" s="511" t="s">
        <v>211</v>
      </c>
      <c r="E3" s="511"/>
      <c r="F3" s="511" t="s">
        <v>229</v>
      </c>
      <c r="G3" s="511"/>
      <c r="H3" s="511" t="s">
        <v>230</v>
      </c>
      <c r="I3" s="512" t="s">
        <v>212</v>
      </c>
      <c r="J3" s="514" t="s">
        <v>231</v>
      </c>
    </row>
    <row r="4" spans="1:10" s="157" customFormat="1" ht="30" customHeight="1">
      <c r="A4" s="511"/>
      <c r="B4" s="511"/>
      <c r="C4" s="511"/>
      <c r="D4" s="511"/>
      <c r="E4" s="511"/>
      <c r="F4" s="158" t="s">
        <v>213</v>
      </c>
      <c r="G4" s="159" t="s">
        <v>385</v>
      </c>
      <c r="H4" s="511"/>
      <c r="I4" s="513"/>
      <c r="J4" s="514"/>
    </row>
    <row r="5" spans="1:10" s="157" customFormat="1" ht="69.75" customHeight="1">
      <c r="A5" s="506" t="s">
        <v>214</v>
      </c>
      <c r="B5" s="505" t="s">
        <v>215</v>
      </c>
      <c r="C5" s="505"/>
      <c r="D5" s="524" t="s">
        <v>216</v>
      </c>
      <c r="E5" s="525"/>
      <c r="F5" s="533" t="s">
        <v>232</v>
      </c>
      <c r="G5" s="515" t="s">
        <v>224</v>
      </c>
      <c r="H5" s="518" t="s">
        <v>233</v>
      </c>
      <c r="I5" s="521" t="s">
        <v>383</v>
      </c>
      <c r="J5" s="521" t="s">
        <v>382</v>
      </c>
    </row>
    <row r="6" spans="1:10" s="157" customFormat="1" ht="69.75" customHeight="1">
      <c r="A6" s="536"/>
      <c r="B6" s="505"/>
      <c r="C6" s="505"/>
      <c r="D6" s="526"/>
      <c r="E6" s="527"/>
      <c r="F6" s="534"/>
      <c r="G6" s="516"/>
      <c r="H6" s="519"/>
      <c r="I6" s="522"/>
      <c r="J6" s="522"/>
    </row>
    <row r="7" spans="1:10" s="157" customFormat="1" ht="54" customHeight="1">
      <c r="A7" s="536"/>
      <c r="B7" s="505"/>
      <c r="C7" s="505"/>
      <c r="D7" s="528"/>
      <c r="E7" s="529"/>
      <c r="F7" s="535"/>
      <c r="G7" s="517"/>
      <c r="H7" s="520"/>
      <c r="I7" s="523"/>
      <c r="J7" s="523"/>
    </row>
    <row r="8" spans="1:10" s="157" customFormat="1" ht="69.75" customHeight="1">
      <c r="A8" s="536"/>
      <c r="B8" s="499" t="s">
        <v>217</v>
      </c>
      <c r="C8" s="500"/>
      <c r="D8" s="499" t="s">
        <v>217</v>
      </c>
      <c r="E8" s="500"/>
      <c r="F8" s="506" t="s">
        <v>232</v>
      </c>
      <c r="G8" s="515" t="s">
        <v>224</v>
      </c>
      <c r="H8" s="506" t="s">
        <v>234</v>
      </c>
      <c r="I8" s="521" t="s">
        <v>363</v>
      </c>
      <c r="J8" s="521" t="s">
        <v>364</v>
      </c>
    </row>
    <row r="9" spans="1:10" s="157" customFormat="1" ht="69.75" customHeight="1">
      <c r="A9" s="507"/>
      <c r="B9" s="503"/>
      <c r="C9" s="504"/>
      <c r="D9" s="503"/>
      <c r="E9" s="504"/>
      <c r="F9" s="507"/>
      <c r="G9" s="517"/>
      <c r="H9" s="507"/>
      <c r="I9" s="523"/>
      <c r="J9" s="523"/>
    </row>
    <row r="10" spans="1:10" s="157" customFormat="1" ht="76.5" customHeight="1">
      <c r="A10" s="530" t="s">
        <v>384</v>
      </c>
      <c r="B10" s="499" t="s">
        <v>219</v>
      </c>
      <c r="C10" s="500"/>
      <c r="D10" s="508" t="s">
        <v>247</v>
      </c>
      <c r="E10" s="509"/>
      <c r="F10" s="273" t="s">
        <v>235</v>
      </c>
      <c r="G10" s="160">
        <v>60000</v>
      </c>
      <c r="H10" s="273" t="s">
        <v>236</v>
      </c>
      <c r="I10" s="162" t="s">
        <v>248</v>
      </c>
      <c r="J10" s="167" t="s">
        <v>249</v>
      </c>
    </row>
    <row r="11" spans="1:10" s="157" customFormat="1" ht="104.25" customHeight="1">
      <c r="A11" s="531"/>
      <c r="B11" s="499" t="s">
        <v>34</v>
      </c>
      <c r="C11" s="500"/>
      <c r="D11" s="505" t="s">
        <v>250</v>
      </c>
      <c r="E11" s="505"/>
      <c r="F11" s="273" t="s">
        <v>235</v>
      </c>
      <c r="G11" s="160">
        <v>100000</v>
      </c>
      <c r="H11" s="273" t="s">
        <v>236</v>
      </c>
      <c r="I11" s="274" t="s">
        <v>237</v>
      </c>
      <c r="J11" s="161" t="s">
        <v>365</v>
      </c>
    </row>
    <row r="12" spans="1:10" s="157" customFormat="1" ht="120" customHeight="1">
      <c r="A12" s="531"/>
      <c r="B12" s="508" t="s">
        <v>90</v>
      </c>
      <c r="C12" s="509"/>
      <c r="D12" s="508" t="s">
        <v>251</v>
      </c>
      <c r="E12" s="509"/>
      <c r="F12" s="273" t="s">
        <v>244</v>
      </c>
      <c r="G12" s="160" t="s">
        <v>224</v>
      </c>
      <c r="H12" s="273" t="s">
        <v>246</v>
      </c>
      <c r="I12" s="161" t="s">
        <v>367</v>
      </c>
      <c r="J12" s="161" t="s">
        <v>366</v>
      </c>
    </row>
    <row r="13" spans="1:10" s="157" customFormat="1" ht="51.75" customHeight="1">
      <c r="A13" s="531"/>
      <c r="B13" s="499" t="s">
        <v>238</v>
      </c>
      <c r="C13" s="500"/>
      <c r="D13" s="505" t="s">
        <v>220</v>
      </c>
      <c r="E13" s="505"/>
      <c r="F13" s="273" t="s">
        <v>242</v>
      </c>
      <c r="G13" s="160">
        <v>250000</v>
      </c>
      <c r="H13" s="273" t="s">
        <v>252</v>
      </c>
      <c r="I13" s="161" t="s">
        <v>221</v>
      </c>
      <c r="J13" s="161" t="s">
        <v>239</v>
      </c>
    </row>
    <row r="14" spans="1:10" s="157" customFormat="1" ht="126" customHeight="1">
      <c r="A14" s="532"/>
      <c r="B14" s="503"/>
      <c r="C14" s="504"/>
      <c r="D14" s="508" t="s">
        <v>240</v>
      </c>
      <c r="E14" s="509"/>
      <c r="F14" s="273" t="s">
        <v>369</v>
      </c>
      <c r="G14" s="160">
        <v>50000</v>
      </c>
      <c r="H14" s="273" t="s">
        <v>233</v>
      </c>
      <c r="I14" s="161" t="s">
        <v>370</v>
      </c>
      <c r="J14" s="165" t="s">
        <v>368</v>
      </c>
    </row>
    <row r="15" spans="1:10" s="157" customFormat="1" ht="86.25" customHeight="1">
      <c r="A15" s="530" t="s">
        <v>384</v>
      </c>
      <c r="B15" s="508" t="s">
        <v>238</v>
      </c>
      <c r="C15" s="509"/>
      <c r="D15" s="508" t="s">
        <v>222</v>
      </c>
      <c r="E15" s="509"/>
      <c r="F15" s="281" t="s">
        <v>233</v>
      </c>
      <c r="G15" s="160"/>
      <c r="H15" s="281" t="s">
        <v>234</v>
      </c>
      <c r="I15" s="161" t="s">
        <v>371</v>
      </c>
      <c r="J15" s="161" t="s">
        <v>372</v>
      </c>
    </row>
    <row r="16" spans="1:10" s="157" customFormat="1" ht="72.75" customHeight="1">
      <c r="A16" s="531"/>
      <c r="B16" s="499" t="s">
        <v>241</v>
      </c>
      <c r="C16" s="500"/>
      <c r="D16" s="508" t="s">
        <v>223</v>
      </c>
      <c r="E16" s="509"/>
      <c r="F16" s="281">
        <v>10</v>
      </c>
      <c r="G16" s="160">
        <v>100000</v>
      </c>
      <c r="H16" s="281" t="s">
        <v>234</v>
      </c>
      <c r="I16" s="161" t="s">
        <v>373</v>
      </c>
      <c r="J16" s="161" t="s">
        <v>374</v>
      </c>
    </row>
    <row r="17" spans="1:10" s="157" customFormat="1" ht="48">
      <c r="A17" s="531"/>
      <c r="B17" s="499" t="s">
        <v>253</v>
      </c>
      <c r="C17" s="500"/>
      <c r="D17" s="505" t="s">
        <v>254</v>
      </c>
      <c r="E17" s="505"/>
      <c r="F17" s="164" t="s">
        <v>259</v>
      </c>
      <c r="G17" s="166">
        <v>0</v>
      </c>
      <c r="H17" s="281" t="s">
        <v>234</v>
      </c>
      <c r="I17" s="161" t="s">
        <v>375</v>
      </c>
      <c r="J17" s="161" t="s">
        <v>379</v>
      </c>
    </row>
    <row r="18" spans="1:10" s="157" customFormat="1" ht="88.5" customHeight="1">
      <c r="A18" s="531"/>
      <c r="B18" s="501"/>
      <c r="C18" s="502"/>
      <c r="D18" s="505" t="s">
        <v>376</v>
      </c>
      <c r="E18" s="505"/>
      <c r="F18" s="281" t="s">
        <v>257</v>
      </c>
      <c r="G18" s="160">
        <v>100000</v>
      </c>
      <c r="H18" s="281" t="s">
        <v>258</v>
      </c>
      <c r="I18" s="161" t="s">
        <v>377</v>
      </c>
      <c r="J18" s="161" t="s">
        <v>378</v>
      </c>
    </row>
    <row r="19" spans="1:10" s="157" customFormat="1" ht="57.75" customHeight="1">
      <c r="A19" s="531"/>
      <c r="B19" s="503"/>
      <c r="C19" s="504"/>
      <c r="D19" s="505" t="s">
        <v>243</v>
      </c>
      <c r="E19" s="505"/>
      <c r="F19" s="281" t="s">
        <v>256</v>
      </c>
      <c r="G19" s="160">
        <v>50000</v>
      </c>
      <c r="H19" s="281" t="s">
        <v>234</v>
      </c>
      <c r="I19" s="161" t="s">
        <v>225</v>
      </c>
      <c r="J19" s="161" t="s">
        <v>226</v>
      </c>
    </row>
    <row r="20" spans="1:10" s="157" customFormat="1" ht="79.5" customHeight="1">
      <c r="A20" s="532"/>
      <c r="B20" s="503" t="s">
        <v>227</v>
      </c>
      <c r="C20" s="504"/>
      <c r="D20" s="508" t="s">
        <v>260</v>
      </c>
      <c r="E20" s="509"/>
      <c r="F20" s="281" t="s">
        <v>242</v>
      </c>
      <c r="G20" s="160">
        <v>0</v>
      </c>
      <c r="H20" s="281" t="s">
        <v>245</v>
      </c>
      <c r="I20" s="161" t="s">
        <v>228</v>
      </c>
      <c r="J20" s="161" t="s">
        <v>380</v>
      </c>
    </row>
  </sheetData>
  <mergeCells count="44">
    <mergeCell ref="A10:A14"/>
    <mergeCell ref="A15:A20"/>
    <mergeCell ref="B13:C14"/>
    <mergeCell ref="B15:C15"/>
    <mergeCell ref="F5:F7"/>
    <mergeCell ref="D19:E19"/>
    <mergeCell ref="B20:C20"/>
    <mergeCell ref="D20:E20"/>
    <mergeCell ref="D14:E14"/>
    <mergeCell ref="D15:E15"/>
    <mergeCell ref="D16:E16"/>
    <mergeCell ref="D17:E17"/>
    <mergeCell ref="A5:A9"/>
    <mergeCell ref="B5:C7"/>
    <mergeCell ref="B8:C9"/>
    <mergeCell ref="B10:C10"/>
    <mergeCell ref="G5:G7"/>
    <mergeCell ref="H5:H7"/>
    <mergeCell ref="I5:I7"/>
    <mergeCell ref="J5:J7"/>
    <mergeCell ref="D13:E13"/>
    <mergeCell ref="D8:E9"/>
    <mergeCell ref="D5:E7"/>
    <mergeCell ref="D12:E12"/>
    <mergeCell ref="J8:J9"/>
    <mergeCell ref="G8:G9"/>
    <mergeCell ref="H8:H9"/>
    <mergeCell ref="I8:I9"/>
    <mergeCell ref="A1:J1"/>
    <mergeCell ref="A3:A4"/>
    <mergeCell ref="B3:C4"/>
    <mergeCell ref="D3:E4"/>
    <mergeCell ref="F3:G3"/>
    <mergeCell ref="H3:H4"/>
    <mergeCell ref="I3:I4"/>
    <mergeCell ref="J3:J4"/>
    <mergeCell ref="B11:C11"/>
    <mergeCell ref="B16:C16"/>
    <mergeCell ref="B17:C19"/>
    <mergeCell ref="D18:E18"/>
    <mergeCell ref="F8:F9"/>
    <mergeCell ref="D10:E10"/>
    <mergeCell ref="D11:E11"/>
    <mergeCell ref="B12:C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&amp;L2017년푸드마켓사업계획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J13"/>
  <sheetViews>
    <sheetView topLeftCell="A16" workbookViewId="0">
      <selection activeCell="G4" sqref="G4"/>
    </sheetView>
  </sheetViews>
  <sheetFormatPr defaultRowHeight="13.5"/>
  <cols>
    <col min="1" max="1" width="6.21875" style="153" customWidth="1"/>
    <col min="2" max="2" width="6.33203125" style="153" customWidth="1"/>
    <col min="3" max="3" width="3.5546875" style="153" customWidth="1"/>
    <col min="4" max="4" width="5.21875" style="153" customWidth="1"/>
    <col min="5" max="5" width="5.77734375" style="153" customWidth="1"/>
    <col min="6" max="6" width="7.77734375" style="153" customWidth="1"/>
    <col min="7" max="8" width="8.21875" style="153" customWidth="1"/>
    <col min="9" max="10" width="31.109375" style="153" customWidth="1"/>
    <col min="11" max="16384" width="8.88671875" style="153"/>
  </cols>
  <sheetData>
    <row r="1" spans="1:10" s="154" customFormat="1" ht="30.75" customHeight="1">
      <c r="A1" s="510" t="s">
        <v>381</v>
      </c>
      <c r="B1" s="510"/>
      <c r="C1" s="510"/>
      <c r="D1" s="510"/>
      <c r="E1" s="510"/>
      <c r="F1" s="510"/>
      <c r="G1" s="510"/>
      <c r="H1" s="510"/>
      <c r="I1" s="510"/>
      <c r="J1" s="510"/>
    </row>
    <row r="2" spans="1:10" ht="16.5" customHeight="1">
      <c r="A2" s="155"/>
      <c r="B2" s="155"/>
      <c r="C2" s="155"/>
      <c r="D2" s="155"/>
      <c r="E2" s="155"/>
      <c r="F2" s="155"/>
      <c r="G2" s="156"/>
      <c r="H2" s="155"/>
      <c r="I2" s="155"/>
      <c r="J2" s="155"/>
    </row>
    <row r="3" spans="1:10" s="157" customFormat="1" ht="28.5" customHeight="1">
      <c r="A3" s="511" t="s">
        <v>209</v>
      </c>
      <c r="B3" s="511" t="s">
        <v>210</v>
      </c>
      <c r="C3" s="511"/>
      <c r="D3" s="511" t="s">
        <v>211</v>
      </c>
      <c r="E3" s="511"/>
      <c r="F3" s="511" t="s">
        <v>229</v>
      </c>
      <c r="G3" s="511"/>
      <c r="H3" s="511" t="s">
        <v>230</v>
      </c>
      <c r="I3" s="512" t="s">
        <v>212</v>
      </c>
      <c r="J3" s="514" t="s">
        <v>231</v>
      </c>
    </row>
    <row r="4" spans="1:10" s="157" customFormat="1" ht="28.5" customHeight="1">
      <c r="A4" s="511"/>
      <c r="B4" s="511"/>
      <c r="C4" s="511"/>
      <c r="D4" s="511"/>
      <c r="E4" s="511"/>
      <c r="F4" s="158" t="s">
        <v>213</v>
      </c>
      <c r="G4" s="159" t="s">
        <v>385</v>
      </c>
      <c r="H4" s="511"/>
      <c r="I4" s="513"/>
      <c r="J4" s="514"/>
    </row>
    <row r="5" spans="1:10" s="157" customFormat="1" ht="72" customHeight="1">
      <c r="A5" s="530" t="s">
        <v>218</v>
      </c>
      <c r="B5" s="499" t="s">
        <v>219</v>
      </c>
      <c r="C5" s="500"/>
      <c r="D5" s="508" t="s">
        <v>247</v>
      </c>
      <c r="E5" s="509"/>
      <c r="F5" s="269" t="s">
        <v>235</v>
      </c>
      <c r="G5" s="160">
        <v>0</v>
      </c>
      <c r="H5" s="269" t="s">
        <v>236</v>
      </c>
      <c r="I5" s="162" t="s">
        <v>248</v>
      </c>
      <c r="J5" s="167" t="s">
        <v>249</v>
      </c>
    </row>
    <row r="6" spans="1:10" s="157" customFormat="1" ht="84">
      <c r="A6" s="531"/>
      <c r="B6" s="499" t="s">
        <v>34</v>
      </c>
      <c r="C6" s="500"/>
      <c r="D6" s="505" t="s">
        <v>250</v>
      </c>
      <c r="E6" s="505"/>
      <c r="F6" s="269" t="s">
        <v>235</v>
      </c>
      <c r="G6" s="160">
        <v>100000</v>
      </c>
      <c r="H6" s="269" t="s">
        <v>236</v>
      </c>
      <c r="I6" s="268" t="s">
        <v>237</v>
      </c>
      <c r="J6" s="161" t="s">
        <v>365</v>
      </c>
    </row>
    <row r="7" spans="1:10" s="157" customFormat="1" ht="78" customHeight="1">
      <c r="A7" s="531"/>
      <c r="B7" s="505" t="s">
        <v>238</v>
      </c>
      <c r="C7" s="505"/>
      <c r="D7" s="505" t="s">
        <v>220</v>
      </c>
      <c r="E7" s="505"/>
      <c r="F7" s="269" t="s">
        <v>242</v>
      </c>
      <c r="G7" s="160">
        <v>250000</v>
      </c>
      <c r="H7" s="269" t="s">
        <v>252</v>
      </c>
      <c r="I7" s="161" t="s">
        <v>221</v>
      </c>
      <c r="J7" s="161" t="s">
        <v>239</v>
      </c>
    </row>
    <row r="8" spans="1:10" s="157" customFormat="1" ht="60">
      <c r="A8" s="531"/>
      <c r="B8" s="505"/>
      <c r="C8" s="505"/>
      <c r="D8" s="508" t="s">
        <v>240</v>
      </c>
      <c r="E8" s="509"/>
      <c r="F8" s="269" t="s">
        <v>369</v>
      </c>
      <c r="G8" s="160">
        <v>50000</v>
      </c>
      <c r="H8" s="269" t="s">
        <v>233</v>
      </c>
      <c r="I8" s="163" t="s">
        <v>370</v>
      </c>
      <c r="J8" s="165" t="s">
        <v>368</v>
      </c>
    </row>
    <row r="9" spans="1:10" s="157" customFormat="1" ht="60">
      <c r="A9" s="531"/>
      <c r="B9" s="505"/>
      <c r="C9" s="505"/>
      <c r="D9" s="508" t="s">
        <v>222</v>
      </c>
      <c r="E9" s="509"/>
      <c r="F9" s="269" t="s">
        <v>233</v>
      </c>
      <c r="G9" s="160">
        <v>50000</v>
      </c>
      <c r="H9" s="269" t="s">
        <v>234</v>
      </c>
      <c r="I9" s="161" t="s">
        <v>371</v>
      </c>
      <c r="J9" s="161" t="s">
        <v>372</v>
      </c>
    </row>
    <row r="10" spans="1:10" s="157" customFormat="1" ht="48">
      <c r="A10" s="531"/>
      <c r="B10" s="499" t="s">
        <v>253</v>
      </c>
      <c r="C10" s="500"/>
      <c r="D10" s="505" t="s">
        <v>254</v>
      </c>
      <c r="E10" s="505"/>
      <c r="F10" s="164" t="s">
        <v>259</v>
      </c>
      <c r="G10" s="166">
        <v>0</v>
      </c>
      <c r="H10" s="269" t="s">
        <v>234</v>
      </c>
      <c r="I10" s="161" t="s">
        <v>375</v>
      </c>
      <c r="J10" s="161" t="s">
        <v>379</v>
      </c>
    </row>
    <row r="11" spans="1:10" s="157" customFormat="1" ht="57" customHeight="1">
      <c r="A11" s="531"/>
      <c r="B11" s="501"/>
      <c r="C11" s="502"/>
      <c r="D11" s="505" t="s">
        <v>255</v>
      </c>
      <c r="E11" s="505"/>
      <c r="F11" s="269" t="s">
        <v>257</v>
      </c>
      <c r="G11" s="160">
        <v>100000</v>
      </c>
      <c r="H11" s="269" t="s">
        <v>258</v>
      </c>
      <c r="I11" s="161" t="s">
        <v>377</v>
      </c>
      <c r="J11" s="161" t="s">
        <v>378</v>
      </c>
    </row>
    <row r="12" spans="1:10" s="157" customFormat="1" ht="57" customHeight="1">
      <c r="A12" s="531"/>
      <c r="B12" s="503"/>
      <c r="C12" s="504"/>
      <c r="D12" s="505" t="s">
        <v>243</v>
      </c>
      <c r="E12" s="505"/>
      <c r="F12" s="269" t="s">
        <v>256</v>
      </c>
      <c r="G12" s="160">
        <v>50000</v>
      </c>
      <c r="H12" s="269" t="s">
        <v>234</v>
      </c>
      <c r="I12" s="161" t="s">
        <v>225</v>
      </c>
      <c r="J12" s="161" t="s">
        <v>226</v>
      </c>
    </row>
    <row r="13" spans="1:10" s="157" customFormat="1" ht="60">
      <c r="A13" s="532"/>
      <c r="B13" s="503" t="s">
        <v>227</v>
      </c>
      <c r="C13" s="504"/>
      <c r="D13" s="508" t="s">
        <v>260</v>
      </c>
      <c r="E13" s="509"/>
      <c r="F13" s="269" t="s">
        <v>242</v>
      </c>
      <c r="G13" s="160">
        <v>0</v>
      </c>
      <c r="H13" s="269" t="s">
        <v>245</v>
      </c>
      <c r="I13" s="161" t="s">
        <v>228</v>
      </c>
      <c r="J13" s="161" t="s">
        <v>380</v>
      </c>
    </row>
  </sheetData>
  <mergeCells count="23">
    <mergeCell ref="B13:C13"/>
    <mergeCell ref="D13:E13"/>
    <mergeCell ref="D8:E8"/>
    <mergeCell ref="B10:C12"/>
    <mergeCell ref="D10:E10"/>
    <mergeCell ref="D11:E11"/>
    <mergeCell ref="D12:E12"/>
    <mergeCell ref="A1:J1"/>
    <mergeCell ref="F3:G3"/>
    <mergeCell ref="H3:H4"/>
    <mergeCell ref="D6:E6"/>
    <mergeCell ref="B6:C6"/>
    <mergeCell ref="D5:E5"/>
    <mergeCell ref="A3:A4"/>
    <mergeCell ref="B3:C4"/>
    <mergeCell ref="D3:E4"/>
    <mergeCell ref="I3:I4"/>
    <mergeCell ref="J3:J4"/>
    <mergeCell ref="A5:A13"/>
    <mergeCell ref="B5:C5"/>
    <mergeCell ref="B7:C9"/>
    <mergeCell ref="D9:E9"/>
    <mergeCell ref="D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표지</vt:lpstr>
      <vt:lpstr>예산안 총칙</vt:lpstr>
      <vt:lpstr>세입세출총괄</vt:lpstr>
      <vt:lpstr>세입예산서</vt:lpstr>
      <vt:lpstr>세출예산서 </vt:lpstr>
      <vt:lpstr>마켓계획서</vt:lpstr>
      <vt:lpstr>이동마켓계획서</vt:lpstr>
      <vt:lpstr>'세출예산서 '!Print_Area</vt:lpstr>
      <vt:lpstr>'예산안 총칙'!Print_Area</vt:lpstr>
      <vt:lpstr>세입예산서!Print_Titles</vt:lpstr>
      <vt:lpstr>'세출예산서 '!Print_Titles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nono</cp:lastModifiedBy>
  <cp:lastPrinted>2016-12-13T04:58:16Z</cp:lastPrinted>
  <dcterms:created xsi:type="dcterms:W3CDTF">2006-05-17T01:39:20Z</dcterms:created>
  <dcterms:modified xsi:type="dcterms:W3CDTF">2017-01-05T09:27:00Z</dcterms:modified>
</cp:coreProperties>
</file>