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3차추경(완)\"/>
    </mc:Choice>
  </mc:AlternateContent>
  <bookViews>
    <workbookView xWindow="-120" yWindow="-120" windowWidth="29040" windowHeight="15840" activeTab="4"/>
  </bookViews>
  <sheets>
    <sheet name="표지" sheetId="14" r:id="rId1"/>
    <sheet name="예산안 총칙" sheetId="26" r:id="rId2"/>
    <sheet name="세입세출총괄표" sheetId="27" r:id="rId3"/>
    <sheet name="세입예산서" sheetId="28" r:id="rId4"/>
    <sheet name="세출예산서" sheetId="23" r:id="rId5"/>
  </sheets>
  <definedNames>
    <definedName name="_xlnm.Print_Area" localSheetId="2">세입세출총괄표!$A$1:$N$45</definedName>
    <definedName name="_xlnm.Print_Area" localSheetId="3">세입예산서!$A:$K</definedName>
    <definedName name="_xlnm.Print_Area" localSheetId="4">세출예산서!$A:$N</definedName>
    <definedName name="_xlnm.Print_Area" localSheetId="1">'예산안 총칙'!$A:$G</definedName>
    <definedName name="_xlnm.Print_Area" localSheetId="0">표지!$A:$L</definedName>
    <definedName name="_xlnm.Print_Titles" localSheetId="2">세입세출총괄표!$6:$8</definedName>
    <definedName name="_xlnm.Print_Titles" localSheetId="4">세출예산서!$3:$4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5" i="23" l="1"/>
  <c r="E80" i="23" l="1"/>
  <c r="E79" i="23"/>
  <c r="E78" i="23"/>
  <c r="F18" i="26" l="1"/>
  <c r="F17" i="26"/>
  <c r="F30" i="26" l="1"/>
  <c r="N40" i="27"/>
  <c r="N39" i="27" s="1"/>
  <c r="E14" i="26" l="1"/>
  <c r="F14" i="26"/>
  <c r="E11" i="28" l="1"/>
  <c r="H28" i="23"/>
  <c r="N54" i="23"/>
  <c r="N49" i="23"/>
  <c r="N42" i="23"/>
  <c r="N32" i="23"/>
  <c r="N30" i="23"/>
  <c r="E8" i="23" l="1"/>
  <c r="E59" i="23" l="1"/>
  <c r="E58" i="23"/>
  <c r="E57" i="23"/>
  <c r="I56" i="23"/>
  <c r="I55" i="23" s="1"/>
  <c r="H56" i="23"/>
  <c r="H55" i="23" s="1"/>
  <c r="E31" i="23"/>
  <c r="I28" i="23"/>
  <c r="I7" i="23"/>
  <c r="P12" i="23"/>
  <c r="N10" i="23"/>
  <c r="I6" i="23" l="1"/>
  <c r="I5" i="23" s="1"/>
  <c r="N73" i="23"/>
  <c r="L40" i="27" l="1"/>
  <c r="L39" i="27" s="1"/>
  <c r="M40" i="27"/>
  <c r="M39" i="27" s="1"/>
  <c r="K40" i="27"/>
  <c r="K39" i="27" s="1"/>
  <c r="E17" i="23"/>
  <c r="E15" i="23"/>
  <c r="E10" i="23"/>
  <c r="N31" i="23" l="1"/>
  <c r="F24" i="26" l="1"/>
  <c r="F25" i="26"/>
  <c r="F26" i="26"/>
  <c r="F27" i="26"/>
  <c r="F15" i="26"/>
  <c r="F16" i="26"/>
  <c r="F13" i="26"/>
  <c r="E18" i="26" l="1"/>
  <c r="M44" i="27"/>
  <c r="M29" i="27"/>
  <c r="M30" i="27"/>
  <c r="N30" i="27" s="1"/>
  <c r="M31" i="27"/>
  <c r="N31" i="27" s="1"/>
  <c r="F19" i="28"/>
  <c r="G22" i="28"/>
  <c r="F7" i="28"/>
  <c r="H79" i="23"/>
  <c r="E73" i="23"/>
  <c r="E70" i="23"/>
  <c r="N67" i="23"/>
  <c r="E64" i="23"/>
  <c r="N64" i="23"/>
  <c r="N52" i="23"/>
  <c r="F43" i="23"/>
  <c r="E27" i="23" l="1"/>
  <c r="N17" i="23"/>
  <c r="N15" i="23"/>
  <c r="E20" i="28" l="1"/>
  <c r="E17" i="28"/>
  <c r="E16" i="28" s="1"/>
  <c r="E14" i="28"/>
  <c r="E13" i="28" s="1"/>
  <c r="K43" i="27"/>
  <c r="K42" i="27" s="1"/>
  <c r="K33" i="27"/>
  <c r="K32" i="27" s="1"/>
  <c r="K28" i="27"/>
  <c r="K27" i="27" s="1"/>
  <c r="K20" i="27"/>
  <c r="K16" i="27"/>
  <c r="K11" i="27"/>
  <c r="D24" i="27"/>
  <c r="D23" i="27" s="1"/>
  <c r="D21" i="27"/>
  <c r="D20" i="27" s="1"/>
  <c r="D18" i="27"/>
  <c r="D17" i="27"/>
  <c r="D15" i="27"/>
  <c r="D14" i="27" s="1"/>
  <c r="D11" i="27"/>
  <c r="D10" i="27" s="1"/>
  <c r="E19" i="28" l="1"/>
  <c r="N29" i="23" l="1"/>
  <c r="F58" i="23" l="1"/>
  <c r="N48" i="23" l="1"/>
  <c r="M23" i="27"/>
  <c r="N43" i="23"/>
  <c r="C30" i="26" l="1"/>
  <c r="E13" i="26" l="1"/>
  <c r="E15" i="26"/>
  <c r="E16" i="26"/>
  <c r="E17" i="26"/>
  <c r="F6" i="28" l="1"/>
  <c r="F11" i="28"/>
  <c r="F10" i="28" s="1"/>
  <c r="F14" i="28"/>
  <c r="F17" i="28"/>
  <c r="F16" i="28" s="1"/>
  <c r="F13" i="28" l="1"/>
  <c r="G14" i="28"/>
  <c r="G8" i="28"/>
  <c r="G9" i="28"/>
  <c r="G10" i="28"/>
  <c r="G12" i="28"/>
  <c r="G15" i="28"/>
  <c r="D17" i="28"/>
  <c r="D16" i="28" s="1"/>
  <c r="G18" i="28"/>
  <c r="D20" i="28"/>
  <c r="D19" i="28" s="1"/>
  <c r="E11" i="27"/>
  <c r="E10" i="27" s="1"/>
  <c r="L11" i="27"/>
  <c r="F12" i="27"/>
  <c r="G12" i="27" s="1"/>
  <c r="M12" i="27"/>
  <c r="N12" i="27" s="1"/>
  <c r="F13" i="27"/>
  <c r="G13" i="27" s="1"/>
  <c r="M13" i="27"/>
  <c r="N13" i="27" s="1"/>
  <c r="M14" i="27"/>
  <c r="N14" i="27" s="1"/>
  <c r="E15" i="27"/>
  <c r="E14" i="27" s="1"/>
  <c r="F14" i="27" s="1"/>
  <c r="G14" i="27" s="1"/>
  <c r="M15" i="27"/>
  <c r="N15" i="27" s="1"/>
  <c r="F16" i="27"/>
  <c r="G16" i="27" s="1"/>
  <c r="L16" i="27"/>
  <c r="E18" i="27"/>
  <c r="E17" i="27" s="1"/>
  <c r="F19" i="27"/>
  <c r="G19" i="27" s="1"/>
  <c r="M19" i="27"/>
  <c r="N19" i="27" s="1"/>
  <c r="L20" i="27"/>
  <c r="E21" i="27"/>
  <c r="E20" i="27" s="1"/>
  <c r="M21" i="27"/>
  <c r="N21" i="27" s="1"/>
  <c r="F22" i="27"/>
  <c r="G22" i="27" s="1"/>
  <c r="M22" i="27"/>
  <c r="N22" i="27" s="1"/>
  <c r="N23" i="27"/>
  <c r="E23" i="27"/>
  <c r="M24" i="27"/>
  <c r="N24" i="27" s="1"/>
  <c r="G25" i="27"/>
  <c r="M25" i="27"/>
  <c r="N25" i="27" s="1"/>
  <c r="F26" i="27"/>
  <c r="M26" i="27"/>
  <c r="N26" i="27" s="1"/>
  <c r="L28" i="27"/>
  <c r="L27" i="27" s="1"/>
  <c r="L33" i="27"/>
  <c r="M34" i="27"/>
  <c r="N34" i="27" s="1"/>
  <c r="M35" i="27"/>
  <c r="N35" i="27" s="1"/>
  <c r="M36" i="27"/>
  <c r="N36" i="27" s="1"/>
  <c r="M37" i="27"/>
  <c r="N37" i="27" s="1"/>
  <c r="M38" i="27"/>
  <c r="N38" i="27" s="1"/>
  <c r="L43" i="27"/>
  <c r="G13" i="28" l="1"/>
  <c r="F9" i="27"/>
  <c r="G9" i="27" s="1"/>
  <c r="M43" i="27"/>
  <c r="F24" i="27"/>
  <c r="F21" i="27"/>
  <c r="G21" i="27" s="1"/>
  <c r="F17" i="27"/>
  <c r="G17" i="27" s="1"/>
  <c r="M16" i="27"/>
  <c r="N16" i="27" s="1"/>
  <c r="M33" i="27"/>
  <c r="N33" i="27" s="1"/>
  <c r="M27" i="27"/>
  <c r="N27" i="27" s="1"/>
  <c r="M20" i="27"/>
  <c r="N20" i="27" s="1"/>
  <c r="L10" i="27"/>
  <c r="M11" i="27"/>
  <c r="N11" i="27" s="1"/>
  <c r="F11" i="27"/>
  <c r="G11" i="27" s="1"/>
  <c r="G7" i="28"/>
  <c r="G17" i="28"/>
  <c r="G11" i="28"/>
  <c r="G16" i="28"/>
  <c r="G6" i="28"/>
  <c r="F20" i="27"/>
  <c r="G20" i="27" s="1"/>
  <c r="F10" i="27"/>
  <c r="G10" i="27" s="1"/>
  <c r="L42" i="27"/>
  <c r="M42" i="27" s="1"/>
  <c r="L32" i="27"/>
  <c r="M32" i="27" s="1"/>
  <c r="N32" i="27" s="1"/>
  <c r="M28" i="27"/>
  <c r="N28" i="27" s="1"/>
  <c r="F18" i="27"/>
  <c r="G18" i="27" s="1"/>
  <c r="F15" i="27"/>
  <c r="G15" i="27" s="1"/>
  <c r="F23" i="27" l="1"/>
  <c r="G24" i="27"/>
  <c r="G23" i="27"/>
  <c r="L9" i="27"/>
  <c r="M10" i="27"/>
  <c r="N10" i="27" s="1"/>
  <c r="G5" i="28"/>
  <c r="M9" i="27" l="1"/>
  <c r="N9" i="27" s="1"/>
  <c r="N39" i="23"/>
  <c r="G39" i="23" s="1"/>
  <c r="N8" i="23"/>
  <c r="P16" i="23" s="1"/>
  <c r="P19" i="23" l="1"/>
  <c r="Q16" i="23"/>
  <c r="E24" i="26"/>
  <c r="E25" i="26"/>
  <c r="E26" i="26"/>
  <c r="E27" i="26"/>
  <c r="E29" i="26"/>
  <c r="D30" i="26"/>
  <c r="F23" i="26"/>
  <c r="E23" i="26"/>
  <c r="F12" i="26"/>
  <c r="E12" i="26"/>
  <c r="Q23" i="23" l="1"/>
  <c r="Q19" i="23"/>
  <c r="Q20" i="23" s="1"/>
  <c r="Q22" i="23"/>
  <c r="Q21" i="23"/>
  <c r="E67" i="23"/>
  <c r="F80" i="23"/>
  <c r="F62" i="23" l="1"/>
  <c r="F59" i="23"/>
  <c r="F56" i="23" s="1"/>
  <c r="F55" i="23" s="1"/>
  <c r="E26" i="23"/>
  <c r="F27" i="23"/>
  <c r="E25" i="23"/>
  <c r="F25" i="23" s="1"/>
  <c r="F26" i="23" l="1"/>
  <c r="F24" i="23" s="1"/>
  <c r="E24" i="23"/>
  <c r="E56" i="23"/>
  <c r="F8" i="23"/>
  <c r="E55" i="23" l="1"/>
  <c r="N70" i="23"/>
  <c r="N79" i="23"/>
  <c r="D79" i="23"/>
  <c r="F79" i="23" s="1"/>
  <c r="E30" i="26" l="1"/>
  <c r="H61" i="23"/>
  <c r="H60" i="23" s="1"/>
  <c r="H78" i="23"/>
  <c r="F64" i="23"/>
  <c r="D78" i="23"/>
  <c r="F15" i="23" l="1"/>
  <c r="F78" i="23"/>
  <c r="F70" i="23"/>
  <c r="G7" i="23"/>
  <c r="F17" i="23" l="1"/>
  <c r="N78" i="23"/>
  <c r="E39" i="23" l="1"/>
  <c r="D24" i="23" l="1"/>
  <c r="N7" i="23" l="1"/>
  <c r="E7" i="23" l="1"/>
  <c r="N24" i="23"/>
  <c r="H24" i="23" l="1"/>
  <c r="G56" i="23"/>
  <c r="G55" i="23" s="1"/>
  <c r="H7" i="23"/>
  <c r="G61" i="23" l="1"/>
  <c r="G60" i="23" s="1"/>
  <c r="N61" i="23"/>
  <c r="E61" i="23" l="1"/>
  <c r="E60" i="23" s="1"/>
  <c r="F73" i="23"/>
  <c r="G24" i="23"/>
  <c r="N56" i="23" l="1"/>
  <c r="D56" i="23"/>
  <c r="D55" i="23" s="1"/>
  <c r="E28" i="23" l="1"/>
  <c r="G28" i="23" l="1"/>
  <c r="G6" i="23" s="1"/>
  <c r="G5" i="23" s="1"/>
  <c r="E6" i="23" l="1"/>
  <c r="E5" i="23" s="1"/>
  <c r="N60" i="23"/>
  <c r="H6" i="23" l="1"/>
  <c r="H5" i="23" s="1"/>
  <c r="N28" i="23" l="1"/>
  <c r="F52" i="23" l="1"/>
  <c r="F39" i="23"/>
  <c r="F31" i="23"/>
  <c r="F48" i="23"/>
  <c r="F29" i="23"/>
  <c r="D28" i="23"/>
  <c r="F28" i="23" l="1"/>
  <c r="F67" i="23"/>
  <c r="F61" i="23" s="1"/>
  <c r="D61" i="23"/>
  <c r="D60" i="23" s="1"/>
  <c r="F60" i="23" s="1"/>
  <c r="F10" i="23"/>
  <c r="F7" i="23" s="1"/>
  <c r="D7" i="23"/>
  <c r="D6" i="23" s="1"/>
  <c r="D5" i="23" l="1"/>
  <c r="F5" i="23" s="1"/>
  <c r="F6" i="23"/>
</calcChain>
</file>

<file path=xl/sharedStrings.xml><?xml version="1.0" encoding="utf-8"?>
<sst xmlns="http://schemas.openxmlformats.org/spreadsheetml/2006/main" count="373" uniqueCount="280">
  <si>
    <t>전입금</t>
    <phoneticPr fontId="3" type="noConversion"/>
  </si>
  <si>
    <t>사무비</t>
    <phoneticPr fontId="3" type="noConversion"/>
  </si>
  <si>
    <t>예비비</t>
    <phoneticPr fontId="3" type="noConversion"/>
  </si>
  <si>
    <t>예산과목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</si>
  <si>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</si>
  <si>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</si>
  <si>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</si>
  <si>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급여</t>
    <phoneticPr fontId="3" type="noConversion"/>
  </si>
  <si>
    <t>제수당</t>
    <phoneticPr fontId="3" type="noConversion"/>
  </si>
  <si>
    <t>퇴직금및퇴직적립금</t>
    <phoneticPr fontId="3" type="noConversion"/>
  </si>
  <si>
    <t>사회보험부담비용</t>
    <phoneticPr fontId="3" type="noConversion"/>
  </si>
  <si>
    <t>여비</t>
    <phoneticPr fontId="3" type="noConversion"/>
  </si>
  <si>
    <t>공공요금</t>
    <phoneticPr fontId="3" type="noConversion"/>
  </si>
  <si>
    <t>제세공과금</t>
    <phoneticPr fontId="3" type="noConversion"/>
  </si>
  <si>
    <t>차량비</t>
    <phoneticPr fontId="3" type="noConversion"/>
  </si>
  <si>
    <t>시설비</t>
    <phoneticPr fontId="3" type="noConversion"/>
  </si>
  <si>
    <t>지역사회조직사업비</t>
    <phoneticPr fontId="3" type="noConversion"/>
  </si>
  <si>
    <t>세부산출내역</t>
    <phoneticPr fontId="3" type="noConversion"/>
  </si>
  <si>
    <t>=</t>
    <phoneticPr fontId="3" type="noConversion"/>
  </si>
  <si>
    <t>합   계</t>
    <phoneticPr fontId="3" type="noConversion"/>
  </si>
  <si>
    <t>지역네트워크강화사업</t>
    <phoneticPr fontId="3" type="noConversion"/>
  </si>
  <si>
    <t>직원역량강화사업</t>
    <phoneticPr fontId="3" type="noConversion"/>
  </si>
  <si>
    <t>Ｏ운영위원회</t>
    <phoneticPr fontId="3" type="noConversion"/>
  </si>
  <si>
    <t>(단위:원)</t>
    <phoneticPr fontId="3" type="noConversion"/>
  </si>
  <si>
    <t>사업비</t>
    <phoneticPr fontId="3" type="noConversion"/>
  </si>
  <si>
    <t>3. 세출예산각목명세서</t>
    <phoneticPr fontId="3" type="noConversion"/>
  </si>
  <si>
    <t>소요재원구성</t>
    <phoneticPr fontId="3" type="noConversion"/>
  </si>
  <si>
    <t>시비</t>
    <phoneticPr fontId="3" type="noConversion"/>
  </si>
  <si>
    <t>1)세입부</t>
    <phoneticPr fontId="3" type="noConversion"/>
  </si>
  <si>
    <t xml:space="preserve">   2)세출부</t>
    <phoneticPr fontId="3" type="noConversion"/>
  </si>
  <si>
    <t xml:space="preserve">   1) 세출예산은 세입예산 범위 내에서 편성한다.</t>
    <phoneticPr fontId="3" type="noConversion"/>
  </si>
  <si>
    <t xml:space="preserve"> </t>
    <phoneticPr fontId="3" type="noConversion"/>
  </si>
  <si>
    <t xml:space="preserve">   3) 예산 과목은 관, 항, 목으로 구분하여 편성한다.</t>
    <phoneticPr fontId="3" type="noConversion"/>
  </si>
  <si>
    <t>=</t>
  </si>
  <si>
    <t>Ｏ명절휴가비</t>
    <phoneticPr fontId="3" type="noConversion"/>
  </si>
  <si>
    <t>Ｏ사회보험</t>
  </si>
  <si>
    <t>마켓 인건비</t>
    <phoneticPr fontId="3" type="noConversion"/>
  </si>
  <si>
    <t>수용비및수수료</t>
    <phoneticPr fontId="3" type="noConversion"/>
  </si>
  <si>
    <t>Ｏ소규모 집기구입및수선</t>
  </si>
  <si>
    <t>Ｏ상하수도요금</t>
  </si>
  <si>
    <t>Ｏ전기요금</t>
    <phoneticPr fontId="3" type="noConversion"/>
  </si>
  <si>
    <t>Ｏ차량보험료</t>
  </si>
  <si>
    <t>Ｏ차량유류비</t>
  </si>
  <si>
    <t>Ｏ차량수리및소모품비</t>
    <phoneticPr fontId="3" type="noConversion"/>
  </si>
  <si>
    <t>재산조성비</t>
    <phoneticPr fontId="3" type="noConversion"/>
  </si>
  <si>
    <t>마켓시설비</t>
    <phoneticPr fontId="3" type="noConversion"/>
  </si>
  <si>
    <t>시설비</t>
    <phoneticPr fontId="3" type="noConversion"/>
  </si>
  <si>
    <t>시설장비유지비</t>
    <phoneticPr fontId="3" type="noConversion"/>
  </si>
  <si>
    <t>Ｏ기타시설장비유지보수</t>
  </si>
  <si>
    <t>홍보 및 출판사업</t>
    <phoneticPr fontId="3" type="noConversion"/>
  </si>
  <si>
    <t>지역자원양성 및 관리육성사업</t>
    <phoneticPr fontId="3" type="noConversion"/>
  </si>
  <si>
    <t>마켓예비비</t>
    <phoneticPr fontId="3" type="noConversion"/>
  </si>
  <si>
    <t>=</t>
    <phoneticPr fontId="3" type="noConversion"/>
  </si>
  <si>
    <t>예비비</t>
    <phoneticPr fontId="3" type="noConversion"/>
  </si>
  <si>
    <t>마켓운영비</t>
    <phoneticPr fontId="3" type="noConversion"/>
  </si>
  <si>
    <t>Ｏ우편발송료 및 수수료</t>
    <phoneticPr fontId="3" type="noConversion"/>
  </si>
  <si>
    <t>Ｏ건물임대료</t>
    <phoneticPr fontId="3" type="noConversion"/>
  </si>
  <si>
    <t>Ｏ사무용품</t>
    <phoneticPr fontId="3" type="noConversion"/>
  </si>
  <si>
    <t>과목</t>
    <phoneticPr fontId="3" type="noConversion"/>
  </si>
  <si>
    <t>비고</t>
    <phoneticPr fontId="3" type="noConversion"/>
  </si>
  <si>
    <t>보조금</t>
    <phoneticPr fontId="3" type="noConversion"/>
  </si>
  <si>
    <t>세입총계</t>
    <phoneticPr fontId="3" type="noConversion"/>
  </si>
  <si>
    <t xml:space="preserve">비고
</t>
    <phoneticPr fontId="3" type="noConversion"/>
  </si>
  <si>
    <t>인건비</t>
    <phoneticPr fontId="3" type="noConversion"/>
  </si>
  <si>
    <t>운영비</t>
    <phoneticPr fontId="3" type="noConversion"/>
  </si>
  <si>
    <t>세출총계</t>
    <phoneticPr fontId="3" type="noConversion"/>
  </si>
  <si>
    <t>=</t>
    <phoneticPr fontId="3" type="noConversion"/>
  </si>
  <si>
    <t>업무추진비</t>
    <phoneticPr fontId="3" type="noConversion"/>
  </si>
  <si>
    <t>기관운영비</t>
    <phoneticPr fontId="3" type="noConversion"/>
  </si>
  <si>
    <t>직책보조비</t>
    <phoneticPr fontId="3" type="noConversion"/>
  </si>
  <si>
    <t>회의비</t>
    <phoneticPr fontId="3" type="noConversion"/>
  </si>
  <si>
    <t>Ｏ기관운영비</t>
    <phoneticPr fontId="3" type="noConversion"/>
  </si>
  <si>
    <t>자산취득비</t>
    <phoneticPr fontId="3" type="noConversion"/>
  </si>
  <si>
    <t>Ｏ네트워크사업</t>
    <phoneticPr fontId="3" type="noConversion"/>
  </si>
  <si>
    <t>Ｏ퇴직적립금(보조금)</t>
    <phoneticPr fontId="3" type="noConversion"/>
  </si>
  <si>
    <t>=</t>
    <phoneticPr fontId="3" type="noConversion"/>
  </si>
  <si>
    <t>Ｏ직원교육</t>
    <phoneticPr fontId="3" type="noConversion"/>
  </si>
  <si>
    <t>=</t>
    <phoneticPr fontId="3" type="noConversion"/>
  </si>
  <si>
    <t>=</t>
    <phoneticPr fontId="3" type="noConversion"/>
  </si>
  <si>
    <t>기탁처관리사업</t>
    <phoneticPr fontId="3" type="noConversion"/>
  </si>
  <si>
    <t>Ｏ기탁처방문 및 관리</t>
    <phoneticPr fontId="3" type="noConversion"/>
  </si>
  <si>
    <t xml:space="preserve"> 예산</t>
    <phoneticPr fontId="3" type="noConversion"/>
  </si>
  <si>
    <t>Ｏ직책보조비</t>
    <phoneticPr fontId="3" type="noConversion"/>
  </si>
  <si>
    <t>=</t>
    <phoneticPr fontId="3" type="noConversion"/>
  </si>
  <si>
    <t>=</t>
    <phoneticPr fontId="3" type="noConversion"/>
  </si>
  <si>
    <t>Ｏ정수기관리비</t>
    <phoneticPr fontId="3" type="noConversion"/>
  </si>
  <si>
    <t>=</t>
    <phoneticPr fontId="3" type="noConversion"/>
  </si>
  <si>
    <t>=</t>
    <phoneticPr fontId="3" type="noConversion"/>
  </si>
  <si>
    <t>경상보조금(인건비)</t>
    <phoneticPr fontId="3" type="noConversion"/>
  </si>
  <si>
    <t>경상보조금(운영비)</t>
    <phoneticPr fontId="3" type="noConversion"/>
  </si>
  <si>
    <t>증감</t>
    <phoneticPr fontId="3" type="noConversion"/>
  </si>
  <si>
    <t>(B)-(A)</t>
    <phoneticPr fontId="3" type="noConversion"/>
  </si>
  <si>
    <t>ㅇ건강보험</t>
    <phoneticPr fontId="3" type="noConversion"/>
  </si>
  <si>
    <t>ㅇ장기요양보험</t>
    <phoneticPr fontId="3" type="noConversion"/>
  </si>
  <si>
    <t>ㅇ국민연금</t>
    <phoneticPr fontId="3" type="noConversion"/>
  </si>
  <si>
    <t>ㅇ고용보험</t>
    <phoneticPr fontId="3" type="noConversion"/>
  </si>
  <si>
    <t>ㅇ산재보험</t>
    <phoneticPr fontId="3" type="noConversion"/>
  </si>
  <si>
    <t>Ｏ무인경비시스템</t>
    <phoneticPr fontId="3" type="noConversion"/>
  </si>
  <si>
    <t xml:space="preserve"> 증▲감</t>
  </si>
  <si>
    <t>비율(%)</t>
    <phoneticPr fontId="3" type="noConversion"/>
  </si>
  <si>
    <t>시흥신천푸드마켓</t>
    <phoneticPr fontId="3" type="noConversion"/>
  </si>
  <si>
    <t xml:space="preserve"> 보조 및 후원목적에 적절한 경우 먼저 사용할 수 있으며 이는 차기 추가경정예산에 반영하여야 한다.</t>
    <phoneticPr fontId="3" type="noConversion"/>
  </si>
  <si>
    <t>10,000원*12월</t>
    <phoneticPr fontId="3" type="noConversion"/>
  </si>
  <si>
    <t>Ｏ통신요금</t>
    <phoneticPr fontId="3" type="noConversion"/>
  </si>
  <si>
    <t>350,000원*12월</t>
    <phoneticPr fontId="3" type="noConversion"/>
  </si>
  <si>
    <t>40,000원*12월</t>
    <phoneticPr fontId="3" type="noConversion"/>
  </si>
  <si>
    <t>예비비</t>
    <phoneticPr fontId="3" type="noConversion"/>
  </si>
  <si>
    <t>예비비</t>
  </si>
  <si>
    <t>기탁처관리사업비</t>
    <phoneticPr fontId="3" type="noConversion"/>
  </si>
  <si>
    <t>지역자원양성 및 관리육성사업비</t>
    <phoneticPr fontId="3" type="noConversion"/>
  </si>
  <si>
    <t>홍보및 출판사업비</t>
    <phoneticPr fontId="3" type="noConversion"/>
  </si>
  <si>
    <t>직원역량강화사업비</t>
    <phoneticPr fontId="3" type="noConversion"/>
  </si>
  <si>
    <t>지역네트워크강화사업비</t>
    <phoneticPr fontId="3" type="noConversion"/>
  </si>
  <si>
    <t>지역사회조직사업비</t>
    <phoneticPr fontId="3" type="noConversion"/>
  </si>
  <si>
    <t>사업비</t>
    <phoneticPr fontId="3" type="noConversion"/>
  </si>
  <si>
    <t>시설장비유지비</t>
    <phoneticPr fontId="3" type="noConversion"/>
  </si>
  <si>
    <t>자산취득비</t>
    <phoneticPr fontId="3" type="noConversion"/>
  </si>
  <si>
    <t>시설비</t>
    <phoneticPr fontId="3" type="noConversion"/>
  </si>
  <si>
    <t>재산조성비</t>
    <phoneticPr fontId="3" type="noConversion"/>
  </si>
  <si>
    <t>기타운영비</t>
    <phoneticPr fontId="3" type="noConversion"/>
  </si>
  <si>
    <t>기타잡수입</t>
    <phoneticPr fontId="3" type="noConversion"/>
  </si>
  <si>
    <t>차량비</t>
    <phoneticPr fontId="3" type="noConversion"/>
  </si>
  <si>
    <t>이자수입</t>
    <phoneticPr fontId="3" type="noConversion"/>
  </si>
  <si>
    <t>제세공과금</t>
    <phoneticPr fontId="3" type="noConversion"/>
  </si>
  <si>
    <t>잡수입</t>
    <phoneticPr fontId="3" type="noConversion"/>
  </si>
  <si>
    <t>공공요금</t>
    <phoneticPr fontId="3" type="noConversion"/>
  </si>
  <si>
    <t>수용비및수수료</t>
    <phoneticPr fontId="3" type="noConversion"/>
  </si>
  <si>
    <t>이월금</t>
    <phoneticPr fontId="3" type="noConversion"/>
  </si>
  <si>
    <t>여비</t>
    <phoneticPr fontId="3" type="noConversion"/>
  </si>
  <si>
    <t>운영비</t>
    <phoneticPr fontId="3" type="noConversion"/>
  </si>
  <si>
    <t>이월금 계</t>
    <phoneticPr fontId="3" type="noConversion"/>
  </si>
  <si>
    <t>회의비</t>
    <phoneticPr fontId="3" type="noConversion"/>
  </si>
  <si>
    <t>후원금</t>
    <phoneticPr fontId="3" type="noConversion"/>
  </si>
  <si>
    <t>직책보조비</t>
    <phoneticPr fontId="3" type="noConversion"/>
  </si>
  <si>
    <t>기관운영비</t>
    <phoneticPr fontId="3" type="noConversion"/>
  </si>
  <si>
    <t>후원금 계</t>
    <phoneticPr fontId="3" type="noConversion"/>
  </si>
  <si>
    <t>업무추진비</t>
    <phoneticPr fontId="3" type="noConversion"/>
  </si>
  <si>
    <t>전입금</t>
    <phoneticPr fontId="3" type="noConversion"/>
  </si>
  <si>
    <t>사회보험부담비용</t>
    <phoneticPr fontId="3" type="noConversion"/>
  </si>
  <si>
    <t>퇴직금및퇴직적립금</t>
    <phoneticPr fontId="3" type="noConversion"/>
  </si>
  <si>
    <t>전입금 계</t>
    <phoneticPr fontId="3" type="noConversion"/>
  </si>
  <si>
    <t>제수당</t>
    <phoneticPr fontId="3" type="noConversion"/>
  </si>
  <si>
    <t>푸드마켓운영비</t>
    <phoneticPr fontId="3" type="noConversion"/>
  </si>
  <si>
    <t>급여</t>
    <phoneticPr fontId="3" type="noConversion"/>
  </si>
  <si>
    <t>푸드마켓인건비</t>
    <phoneticPr fontId="3" type="noConversion"/>
  </si>
  <si>
    <t>인건비</t>
    <phoneticPr fontId="3" type="noConversion"/>
  </si>
  <si>
    <t>경상보조금수입</t>
    <phoneticPr fontId="3" type="noConversion"/>
  </si>
  <si>
    <t>사무비</t>
    <phoneticPr fontId="3" type="noConversion"/>
  </si>
  <si>
    <t>보조금수입 계</t>
    <phoneticPr fontId="3" type="noConversion"/>
  </si>
  <si>
    <t>총          계</t>
    <phoneticPr fontId="3" type="noConversion"/>
  </si>
  <si>
    <t>비율</t>
    <phoneticPr fontId="3" type="noConversion"/>
  </si>
  <si>
    <t>증감
(C=B-A)</t>
    <phoneticPr fontId="3" type="noConversion"/>
  </si>
  <si>
    <t>목</t>
  </si>
  <si>
    <t>항</t>
  </si>
  <si>
    <t>관</t>
  </si>
  <si>
    <t>세                 출</t>
  </si>
  <si>
    <t>세               입</t>
  </si>
  <si>
    <t>(단위:원)</t>
    <phoneticPr fontId="3" type="noConversion"/>
  </si>
  <si>
    <t>1. 세입·세출 총괄</t>
    <phoneticPr fontId="3" type="noConversion"/>
  </si>
  <si>
    <t>(시흥신천푸드마켓)</t>
    <phoneticPr fontId="3" type="noConversion"/>
  </si>
  <si>
    <t>마켓전입금</t>
    <phoneticPr fontId="3" type="noConversion"/>
  </si>
  <si>
    <t>푸드마켓 보조금 운영비</t>
    <phoneticPr fontId="3" type="noConversion"/>
  </si>
  <si>
    <t>푸드마켓 운영비</t>
    <phoneticPr fontId="3" type="noConversion"/>
  </si>
  <si>
    <t>푸드마켓 보조금 인건비</t>
    <phoneticPr fontId="3" type="noConversion"/>
  </si>
  <si>
    <t>푸드마켓 인건비</t>
    <phoneticPr fontId="3" type="noConversion"/>
  </si>
  <si>
    <t>보조금수입</t>
    <phoneticPr fontId="3" type="noConversion"/>
  </si>
  <si>
    <t>합   계</t>
    <phoneticPr fontId="3" type="noConversion"/>
  </si>
  <si>
    <t>목</t>
    <phoneticPr fontId="3" type="noConversion"/>
  </si>
  <si>
    <t>항</t>
    <phoneticPr fontId="3" type="noConversion"/>
  </si>
  <si>
    <t>관</t>
    <phoneticPr fontId="3" type="noConversion"/>
  </si>
  <si>
    <t>세부산출내역</t>
    <phoneticPr fontId="3" type="noConversion"/>
  </si>
  <si>
    <t>증(△)감
(C=B-A)</t>
    <phoneticPr fontId="3" type="noConversion"/>
  </si>
  <si>
    <t>기정예산
(A)</t>
    <phoneticPr fontId="3" type="noConversion"/>
  </si>
  <si>
    <t>예산과목</t>
    <phoneticPr fontId="3" type="noConversion"/>
  </si>
  <si>
    <t>2. 세입예산 각목명세서</t>
    <phoneticPr fontId="3" type="noConversion"/>
  </si>
  <si>
    <t>Ｏ시간외수당</t>
    <phoneticPr fontId="3" type="noConversion"/>
  </si>
  <si>
    <t>Ｏ사회복지사(시흥형)</t>
    <phoneticPr fontId="3" type="noConversion"/>
  </si>
  <si>
    <t>Ｏ직원연수</t>
    <phoneticPr fontId="3" type="noConversion"/>
  </si>
  <si>
    <t>=</t>
    <phoneticPr fontId="3" type="noConversion"/>
  </si>
  <si>
    <t>Ｏ기타소모품</t>
    <phoneticPr fontId="3" type="noConversion"/>
  </si>
  <si>
    <t>이월금</t>
    <phoneticPr fontId="3" type="noConversion"/>
  </si>
  <si>
    <t>잡수입</t>
    <phoneticPr fontId="3" type="noConversion"/>
  </si>
  <si>
    <t>후원금</t>
    <phoneticPr fontId="3" type="noConversion"/>
  </si>
  <si>
    <t>기타운영비</t>
    <phoneticPr fontId="3" type="noConversion"/>
  </si>
  <si>
    <t>=</t>
    <phoneticPr fontId="3" type="noConversion"/>
  </si>
  <si>
    <t>Ｏ화재보험</t>
    <phoneticPr fontId="3" type="noConversion"/>
  </si>
  <si>
    <t>=</t>
    <phoneticPr fontId="3" type="noConversion"/>
  </si>
  <si>
    <t>Ｏ시설유지보수</t>
    <phoneticPr fontId="3" type="noConversion"/>
  </si>
  <si>
    <t>후원금</t>
    <phoneticPr fontId="3" type="noConversion"/>
  </si>
  <si>
    <t>50,000원*4회</t>
    <phoneticPr fontId="3" type="noConversion"/>
  </si>
  <si>
    <t>Ｏ기타출장여비</t>
    <phoneticPr fontId="3" type="noConversion"/>
  </si>
  <si>
    <t>=</t>
    <phoneticPr fontId="3" type="noConversion"/>
  </si>
  <si>
    <t>Ｏ차량자동차세(취등록세등)</t>
    <phoneticPr fontId="3" type="noConversion"/>
  </si>
  <si>
    <t>Ｏ가족수당</t>
    <phoneticPr fontId="3" type="noConversion"/>
  </si>
  <si>
    <t>10,000원*12회</t>
    <phoneticPr fontId="3" type="noConversion"/>
  </si>
  <si>
    <t>Ｏ세차비</t>
    <phoneticPr fontId="3" type="noConversion"/>
  </si>
  <si>
    <t>Ｏ급량비</t>
    <phoneticPr fontId="3" type="noConversion"/>
  </si>
  <si>
    <t>Ｏ비품구입비</t>
    <phoneticPr fontId="3" type="noConversion"/>
  </si>
  <si>
    <t>Ｏ홍보물 제작</t>
    <phoneticPr fontId="3" type="noConversion"/>
  </si>
  <si>
    <t>Ｏ문자 발송비</t>
    <phoneticPr fontId="3" type="noConversion"/>
  </si>
  <si>
    <t>ㅇ자원봉사자 간담회</t>
    <phoneticPr fontId="3" type="noConversion"/>
  </si>
  <si>
    <t>ㅇ자원봉사자 관리</t>
    <phoneticPr fontId="3" type="noConversion"/>
  </si>
  <si>
    <t>10,000원*10회</t>
    <phoneticPr fontId="3" type="noConversion"/>
  </si>
  <si>
    <t>=</t>
    <phoneticPr fontId="3" type="noConversion"/>
  </si>
  <si>
    <t>O예비비</t>
    <phoneticPr fontId="3" type="noConversion"/>
  </si>
  <si>
    <t>잡수입 계</t>
    <phoneticPr fontId="3" type="noConversion"/>
  </si>
  <si>
    <t>Ｏ통행료 및 교통비, 주차료</t>
    <phoneticPr fontId="3" type="noConversion"/>
  </si>
  <si>
    <t>Ｏ신원보증보험</t>
    <phoneticPr fontId="3" type="noConversion"/>
  </si>
  <si>
    <t>30,000원*1회</t>
    <phoneticPr fontId="3" type="noConversion"/>
  </si>
  <si>
    <t>잡지출</t>
    <phoneticPr fontId="3" type="noConversion"/>
  </si>
  <si>
    <t>잡지출</t>
    <phoneticPr fontId="3" type="noConversion"/>
  </si>
  <si>
    <t>반환금</t>
    <phoneticPr fontId="3" type="noConversion"/>
  </si>
  <si>
    <t>잡지출</t>
    <phoneticPr fontId="3" type="noConversion"/>
  </si>
  <si>
    <t>잡지출</t>
    <phoneticPr fontId="3" type="noConversion"/>
  </si>
  <si>
    <t>반환금</t>
    <phoneticPr fontId="3" type="noConversion"/>
  </si>
  <si>
    <t>O반환금</t>
    <phoneticPr fontId="3" type="noConversion"/>
  </si>
  <si>
    <t>O잡지출</t>
    <phoneticPr fontId="3" type="noConversion"/>
  </si>
  <si>
    <t>잡지출</t>
    <phoneticPr fontId="3" type="noConversion"/>
  </si>
  <si>
    <t>잡지출</t>
    <phoneticPr fontId="3" type="noConversion"/>
  </si>
  <si>
    <t>160,000원*12월</t>
    <phoneticPr fontId="3" type="noConversion"/>
  </si>
  <si>
    <t>100,000원*1회</t>
    <phoneticPr fontId="3" type="noConversion"/>
  </si>
  <si>
    <t>50,000원*1회</t>
    <phoneticPr fontId="3" type="noConversion"/>
  </si>
  <si>
    <t>50,000원*1회</t>
    <phoneticPr fontId="3" type="noConversion"/>
  </si>
  <si>
    <t>2020년</t>
    <phoneticPr fontId="3" type="noConversion"/>
  </si>
  <si>
    <t>2020년</t>
    <phoneticPr fontId="3" type="noConversion"/>
  </si>
  <si>
    <t>30,000원*1회</t>
    <phoneticPr fontId="3" type="noConversion"/>
  </si>
  <si>
    <t>50,000원*2회</t>
    <phoneticPr fontId="3" type="noConversion"/>
  </si>
  <si>
    <t>2020년</t>
    <phoneticPr fontId="3" type="noConversion"/>
  </si>
  <si>
    <t>1. 2020년 시흥신천푸드마켓 세입. 세출 예산(안)은 사회복지법인 재무, 회계 규칙에 의거 아래와 같이 편성 한다.</t>
    <phoneticPr fontId="3" type="noConversion"/>
  </si>
  <si>
    <t>2020년</t>
    <phoneticPr fontId="3" type="noConversion"/>
  </si>
  <si>
    <t xml:space="preserve">2020년 </t>
    <phoneticPr fontId="3" type="noConversion"/>
  </si>
  <si>
    <t>전입금 3,325원</t>
    <phoneticPr fontId="3" type="noConversion"/>
  </si>
  <si>
    <t>60,000원*1월</t>
    <phoneticPr fontId="3" type="noConversion"/>
  </si>
  <si>
    <t>40,000원*11월</t>
    <phoneticPr fontId="3" type="noConversion"/>
  </si>
  <si>
    <t>후원금</t>
    <phoneticPr fontId="3" type="noConversion"/>
  </si>
  <si>
    <t>300,000원*2회</t>
    <phoneticPr fontId="3" type="noConversion"/>
  </si>
  <si>
    <t>냉난방기 1대</t>
    <phoneticPr fontId="3" type="noConversion"/>
  </si>
  <si>
    <t>=</t>
    <phoneticPr fontId="3" type="noConversion"/>
  </si>
  <si>
    <t>전입금(이월금,이자포함 610,000원)</t>
    <phoneticPr fontId="3" type="noConversion"/>
  </si>
  <si>
    <t>2020년 예산대비</t>
    <phoneticPr fontId="3" type="noConversion"/>
  </si>
  <si>
    <t>2,040,540원*12월</t>
    <phoneticPr fontId="3" type="noConversion"/>
  </si>
  <si>
    <t>2,040,540원*60%*2회</t>
    <phoneticPr fontId="3" type="noConversion"/>
  </si>
  <si>
    <t>29,355,480원/12월</t>
    <phoneticPr fontId="3" type="noConversion"/>
  </si>
  <si>
    <t>29,355,480원*3.335%</t>
    <phoneticPr fontId="3" type="noConversion"/>
  </si>
  <si>
    <t>29,355,480원*3.335%*10.25%</t>
    <phoneticPr fontId="3" type="noConversion"/>
  </si>
  <si>
    <t>29,355,480원*4.5%</t>
    <phoneticPr fontId="3" type="noConversion"/>
  </si>
  <si>
    <t>29,355,480원*1.65%</t>
    <phoneticPr fontId="3" type="noConversion"/>
  </si>
  <si>
    <t>29,355,480원*1.03%</t>
    <phoneticPr fontId="3" type="noConversion"/>
  </si>
  <si>
    <t>2020년 2차 추경 예산</t>
    <phoneticPr fontId="3" type="noConversion"/>
  </si>
  <si>
    <t xml:space="preserve">   2) 직원의 보수는 2020년 시흥형일자리 인건비 가이드라인을 기준으로 한다.</t>
    <phoneticPr fontId="3" type="noConversion"/>
  </si>
  <si>
    <t>8,000원*2명*6회</t>
    <phoneticPr fontId="3" type="noConversion"/>
  </si>
  <si>
    <t>52,640원*5회</t>
    <phoneticPr fontId="3" type="noConversion"/>
  </si>
  <si>
    <t>60,000원*12월</t>
    <phoneticPr fontId="3" type="noConversion"/>
  </si>
  <si>
    <t>1,800,000원*1회</t>
    <phoneticPr fontId="3" type="noConversion"/>
  </si>
  <si>
    <t>10,000원*4회</t>
    <phoneticPr fontId="3" type="noConversion"/>
  </si>
  <si>
    <t>110,000원*12월</t>
    <phoneticPr fontId="3" type="noConversion"/>
  </si>
  <si>
    <t>90,000원*1회</t>
    <phoneticPr fontId="3" type="noConversion"/>
  </si>
  <si>
    <t>2차추경예산( A )</t>
    <phoneticPr fontId="3" type="noConversion"/>
  </si>
  <si>
    <t>3차추경예산( B )</t>
    <phoneticPr fontId="3" type="noConversion"/>
  </si>
  <si>
    <t>2차추경예산(A)</t>
    <phoneticPr fontId="3" type="noConversion"/>
  </si>
  <si>
    <t>3차추경예산(B)</t>
    <phoneticPr fontId="3" type="noConversion"/>
  </si>
  <si>
    <t>2020년 3차 추경 예산</t>
    <phoneticPr fontId="3" type="noConversion"/>
  </si>
  <si>
    <t>시흥신천푸드마켓 3차 추경 예산서</t>
    <phoneticPr fontId="3" type="noConversion"/>
  </si>
  <si>
    <t>2020년 시흥신천푸드마켓 3차 추경 예산(안) 총칙</t>
    <phoneticPr fontId="3" type="noConversion"/>
  </si>
  <si>
    <t>18,000원*12월</t>
    <phoneticPr fontId="3" type="noConversion"/>
  </si>
  <si>
    <t>8,000원*4회*12월</t>
    <phoneticPr fontId="3" type="noConversion"/>
  </si>
  <si>
    <t>20,000원*1회</t>
    <phoneticPr fontId="3" type="noConversion"/>
  </si>
  <si>
    <t>60,000원*3회</t>
    <phoneticPr fontId="3" type="noConversion"/>
  </si>
  <si>
    <t>10,000원*1회</t>
    <phoneticPr fontId="3" type="noConversion"/>
  </si>
  <si>
    <t>140,000원*1회</t>
    <phoneticPr fontId="3" type="noConversion"/>
  </si>
  <si>
    <r>
      <t>2020년도 신천푸드마켓 3차추경 세입</t>
    </r>
    <r>
      <rPr>
        <b/>
        <sz val="18"/>
        <color rgb="FF000000"/>
        <rFont val="Calibri"/>
        <family val="1"/>
      </rPr>
      <t>·</t>
    </r>
    <r>
      <rPr>
        <b/>
        <sz val="18"/>
        <color indexed="8"/>
        <rFont val="휴먼엑스포"/>
        <family val="1"/>
        <charset val="129"/>
      </rPr>
      <t>세출 예산서</t>
    </r>
    <phoneticPr fontId="3" type="noConversion"/>
  </si>
  <si>
    <t>4. 시흥푸드마켓 2020년 3차 추경 예산(안)</t>
    <phoneticPr fontId="3" type="noConversion"/>
  </si>
  <si>
    <t>5. 2020년도 3차 추경 세입. 세출 예산(안) 편성은 아래와 같이 본예산을 기준하여 편성한다.</t>
    <phoneticPr fontId="3" type="noConversion"/>
  </si>
  <si>
    <t>6. 국가 또는 지방자치단체로부터 교부된 보조금 및 지정후원금, 법인전입금 등은 추가경정 예산의 성립이전이라도</t>
    <phoneticPr fontId="3" type="noConversion"/>
  </si>
  <si>
    <t>12월 이자수입 반영분</t>
    <phoneticPr fontId="3" type="noConversion"/>
  </si>
  <si>
    <t xml:space="preserve"> </t>
    <phoneticPr fontId="3" type="noConversion"/>
  </si>
  <si>
    <t>-</t>
    <phoneticPr fontId="3" type="noConversion"/>
  </si>
  <si>
    <r>
      <t xml:space="preserve">3. 보조금 총 예산은 동일하나 잡수입 증가와 차량보험료 인상으로 인한 운영비 세목 변경으로 재편성함.
    </t>
    </r>
    <r>
      <rPr>
        <b/>
        <sz val="11"/>
        <color indexed="8"/>
        <rFont val="맑은 고딕"/>
        <family val="3"/>
        <charset val="129"/>
      </rPr>
      <t xml:space="preserve">○ </t>
    </r>
    <r>
      <rPr>
        <b/>
        <sz val="11"/>
        <color indexed="8"/>
        <rFont val="굴림"/>
        <family val="3"/>
        <charset val="129"/>
      </rPr>
      <t xml:space="preserve">운영비 11,598,200원 중 전체 운영비 변동사항 없음.
     </t>
    </r>
    <r>
      <rPr>
        <b/>
        <sz val="11"/>
        <rFont val="굴림"/>
        <family val="3"/>
        <charset val="129"/>
      </rPr>
      <t xml:space="preserve"> - 여비 96,000원 감소 
      - 수용비및수수료 24,000원 감소 
      - 공공요금 120,000원 감소
      - 제세공과금 440,000원 증가 
      - 차량비 200,000원 감소
    ○ 예비비 6,325원 증가</t>
    </r>
    <phoneticPr fontId="3" type="noConversion"/>
  </si>
  <si>
    <t>2. 2020년 3차 추경 예산은 2020년 2차 추경예산 오천일백이십이만팔천사십원(\51,228,040) 보다 
  육천삼백이십오원(\6,325 증감 0.012%) 증가한 오천일백이십삼만사천삼백육십오원(\51,234,365)을 편성한다.</t>
    <phoneticPr fontId="3" type="noConversion"/>
  </si>
  <si>
    <t xml:space="preserve">자부담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</si>
</sst>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3" formatCode="_-* #,##0.00_-;\-* #,##0.00_-;_-* &quot;-&quot;??_-;_-@_-"/>
    <numFmt numFmtId="176" formatCode="#,##0;&quot;▲&quot;#,##0"/>
    <numFmt numFmtId="177" formatCode="0.0%"/>
    <numFmt numFmtId="178" formatCode="_-* #,##0.000_-;\-* #,##0.000_-;_-* &quot;-&quot;???_-;_-@_-"/>
  </numFmts>
  <fonts count="3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휴먼엑스포"/>
      <family val="1"/>
      <charset val="129"/>
    </font>
    <font>
      <b/>
      <sz val="12"/>
      <name val="휴먼엑스포"/>
      <family val="1"/>
      <charset val="129"/>
    </font>
    <font>
      <b/>
      <sz val="10"/>
      <color indexed="8"/>
      <name val="굴림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8"/>
      <color indexed="8"/>
      <name val="굴림"/>
      <family val="3"/>
      <charset val="129"/>
    </font>
    <font>
      <b/>
      <sz val="20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1"/>
      <name val="굴림"/>
      <family val="3"/>
      <charset val="129"/>
    </font>
    <font>
      <b/>
      <sz val="10"/>
      <color theme="1"/>
      <name val="굴림"/>
      <family val="3"/>
      <charset val="129"/>
    </font>
    <font>
      <sz val="24"/>
      <name val="HY헤드라인M"/>
      <family val="1"/>
      <charset val="129"/>
    </font>
    <font>
      <sz val="24"/>
      <name val="휴먼엑스포"/>
      <family val="1"/>
      <charset val="129"/>
    </font>
    <font>
      <sz val="14"/>
      <name val="MD아롱체"/>
      <family val="1"/>
      <charset val="129"/>
    </font>
    <font>
      <sz val="23"/>
      <name val="휴먼엑스포"/>
      <family val="1"/>
      <charset val="129"/>
    </font>
    <font>
      <sz val="1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2"/>
      <color indexed="8"/>
      <name val="휴먼엑스포"/>
      <family val="1"/>
      <charset val="129"/>
    </font>
    <font>
      <b/>
      <sz val="14"/>
      <color indexed="8"/>
      <name val="휴먼엑스포"/>
      <family val="1"/>
      <charset val="129"/>
    </font>
    <font>
      <b/>
      <sz val="18"/>
      <color indexed="8"/>
      <name val="휴먼엑스포"/>
      <family val="1"/>
      <charset val="129"/>
    </font>
    <font>
      <b/>
      <sz val="10"/>
      <name val="돋움"/>
      <family val="3"/>
      <charset val="129"/>
    </font>
    <font>
      <b/>
      <sz val="18"/>
      <color rgb="FF000000"/>
      <name val="Calibri"/>
      <family val="1"/>
    </font>
    <font>
      <b/>
      <sz val="11"/>
      <color indexed="8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108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8"/>
      </right>
      <top/>
      <bottom style="hair">
        <color indexed="8"/>
      </bottom>
      <diagonal/>
    </border>
    <border>
      <left style="hair">
        <color indexed="64"/>
      </left>
      <right style="hair">
        <color indexed="8"/>
      </right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 diagonalUp="1">
      <left style="hair">
        <color indexed="8"/>
      </left>
      <right/>
      <top style="hair">
        <color indexed="8"/>
      </top>
      <bottom/>
      <diagonal style="hair">
        <color indexed="8"/>
      </diagonal>
    </border>
    <border diagonalUp="1">
      <left/>
      <right/>
      <top style="hair">
        <color indexed="8"/>
      </top>
      <bottom/>
      <diagonal style="hair">
        <color indexed="8"/>
      </diagonal>
    </border>
    <border diagonalUp="1">
      <left style="hair">
        <color indexed="8"/>
      </left>
      <right/>
      <top/>
      <bottom/>
      <diagonal style="hair">
        <color indexed="8"/>
      </diagonal>
    </border>
    <border diagonalUp="1">
      <left/>
      <right/>
      <top/>
      <bottom/>
      <diagonal style="hair">
        <color indexed="8"/>
      </diagonal>
    </border>
    <border diagonalUp="1">
      <left style="hair">
        <color indexed="8"/>
      </left>
      <right/>
      <top/>
      <bottom style="hair">
        <color indexed="8"/>
      </bottom>
      <diagonal style="hair">
        <color indexed="8"/>
      </diagonal>
    </border>
    <border diagonalUp="1">
      <left/>
      <right/>
      <top/>
      <bottom style="hair">
        <color indexed="8"/>
      </bottom>
      <diagonal style="hair">
        <color indexed="8"/>
      </diagonal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41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</cellStyleXfs>
  <cellXfs count="464">
    <xf numFmtId="0" fontId="0" fillId="0" borderId="0" xfId="0"/>
    <xf numFmtId="0" fontId="7" fillId="0" borderId="0" xfId="0" applyFont="1" applyAlignment="1">
      <alignment horizontal="right" vertical="center"/>
    </xf>
    <xf numFmtId="0" fontId="7" fillId="0" borderId="0" xfId="0" applyFont="1" applyBorder="1" applyAlignment="1">
      <alignment vertical="center"/>
    </xf>
    <xf numFmtId="41" fontId="7" fillId="0" borderId="0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41" fontId="7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2" fillId="0" borderId="0" xfId="2" applyBorder="1" applyAlignment="1">
      <alignment horizontal="center" vertical="center"/>
    </xf>
    <xf numFmtId="0" fontId="2" fillId="0" borderId="0" xfId="2" applyBorder="1" applyAlignment="1">
      <alignment horizontal="left"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left" vertical="center"/>
    </xf>
    <xf numFmtId="0" fontId="7" fillId="0" borderId="0" xfId="0" applyFont="1" applyAlignment="1">
      <alignment vertical="center"/>
    </xf>
    <xf numFmtId="41" fontId="7" fillId="0" borderId="0" xfId="0" applyNumberFormat="1" applyFont="1" applyAlignment="1">
      <alignment vertical="center"/>
    </xf>
    <xf numFmtId="0" fontId="12" fillId="0" borderId="0" xfId="3" applyFont="1" applyAlignment="1">
      <alignment vertical="center"/>
    </xf>
    <xf numFmtId="0" fontId="0" fillId="0" borderId="0" xfId="3" applyFont="1">
      <alignment vertical="center"/>
    </xf>
    <xf numFmtId="0" fontId="0" fillId="0" borderId="0" xfId="3" applyFont="1" applyAlignment="1">
      <alignment horizontal="center" vertical="center"/>
    </xf>
    <xf numFmtId="0" fontId="13" fillId="0" borderId="0" xfId="3" applyFont="1" applyAlignment="1">
      <alignment vertical="center"/>
    </xf>
    <xf numFmtId="0" fontId="14" fillId="0" borderId="0" xfId="3" applyFont="1">
      <alignment vertical="center"/>
    </xf>
    <xf numFmtId="0" fontId="14" fillId="0" borderId="0" xfId="3" applyFont="1" applyAlignment="1">
      <alignment horizontal="center" vertical="center"/>
    </xf>
    <xf numFmtId="0" fontId="13" fillId="0" borderId="0" xfId="3" applyFont="1" applyAlignment="1">
      <alignment vertical="center" wrapText="1"/>
    </xf>
    <xf numFmtId="0" fontId="17" fillId="0" borderId="0" xfId="3" applyFont="1">
      <alignment vertical="center"/>
    </xf>
    <xf numFmtId="0" fontId="17" fillId="0" borderId="0" xfId="3" applyFont="1" applyAlignment="1">
      <alignment vertical="center"/>
    </xf>
    <xf numFmtId="0" fontId="0" fillId="0" borderId="0" xfId="3" applyFont="1" applyAlignment="1">
      <alignment vertical="center"/>
    </xf>
    <xf numFmtId="0" fontId="0" fillId="0" borderId="0" xfId="0"/>
    <xf numFmtId="0" fontId="6" fillId="0" borderId="5" xfId="3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 vertical="center" wrapText="1"/>
    </xf>
    <xf numFmtId="0" fontId="6" fillId="0" borderId="11" xfId="3" applyFont="1" applyBorder="1" applyAlignment="1">
      <alignment horizontal="center" vertical="center" wrapText="1"/>
    </xf>
    <xf numFmtId="0" fontId="6" fillId="0" borderId="17" xfId="3" applyFont="1" applyBorder="1" applyAlignment="1">
      <alignment horizontal="center" vertical="center" wrapText="1"/>
    </xf>
    <xf numFmtId="0" fontId="16" fillId="0" borderId="13" xfId="3" applyFont="1" applyBorder="1" applyAlignment="1">
      <alignment horizontal="left" vertical="center" wrapText="1"/>
    </xf>
    <xf numFmtId="0" fontId="7" fillId="0" borderId="0" xfId="0" applyNumberFormat="1" applyFont="1" applyBorder="1" applyAlignment="1">
      <alignment horizontal="right" vertical="center" shrinkToFit="1"/>
    </xf>
    <xf numFmtId="0" fontId="7" fillId="0" borderId="18" xfId="0" applyNumberFormat="1" applyFont="1" applyBorder="1" applyAlignment="1">
      <alignment horizontal="right" vertical="center" shrinkToFit="1"/>
    </xf>
    <xf numFmtId="41" fontId="6" fillId="0" borderId="2" xfId="1" applyFont="1" applyBorder="1" applyAlignment="1">
      <alignment horizontal="right" vertical="center" wrapText="1"/>
    </xf>
    <xf numFmtId="41" fontId="6" fillId="0" borderId="16" xfId="1" applyFont="1" applyBorder="1" applyAlignment="1">
      <alignment horizontal="center" vertical="center" wrapText="1"/>
    </xf>
    <xf numFmtId="41" fontId="6" fillId="0" borderId="16" xfId="1" applyFont="1" applyBorder="1" applyAlignment="1">
      <alignment horizontal="right" vertical="center" wrapText="1"/>
    </xf>
    <xf numFmtId="0" fontId="17" fillId="0" borderId="11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6" fillId="0" borderId="13" xfId="3" applyFont="1" applyBorder="1" applyAlignment="1">
      <alignment horizontal="left" vertical="center"/>
    </xf>
    <xf numFmtId="0" fontId="6" fillId="0" borderId="17" xfId="3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shrinkToFit="1"/>
    </xf>
    <xf numFmtId="0" fontId="7" fillId="0" borderId="18" xfId="0" applyFont="1" applyBorder="1" applyAlignment="1">
      <alignment horizontal="center" vertical="center" shrinkToFit="1"/>
    </xf>
    <xf numFmtId="41" fontId="7" fillId="0" borderId="1" xfId="1" applyNumberFormat="1" applyFont="1" applyBorder="1" applyAlignment="1">
      <alignment vertical="center" shrinkToFit="1"/>
    </xf>
    <xf numFmtId="0" fontId="7" fillId="5" borderId="1" xfId="0" applyFont="1" applyFill="1" applyBorder="1" applyAlignment="1">
      <alignment vertical="center" shrinkToFit="1"/>
    </xf>
    <xf numFmtId="41" fontId="7" fillId="5" borderId="1" xfId="1" applyNumberFormat="1" applyFont="1" applyFill="1" applyBorder="1" applyAlignment="1">
      <alignment vertical="center" shrinkToFit="1"/>
    </xf>
    <xf numFmtId="41" fontId="7" fillId="5" borderId="1" xfId="1" applyFont="1" applyFill="1" applyBorder="1" applyAlignment="1">
      <alignment vertical="center" shrinkToFit="1"/>
    </xf>
    <xf numFmtId="0" fontId="10" fillId="0" borderId="1" xfId="0" applyFont="1" applyBorder="1" applyAlignment="1">
      <alignment vertical="center" shrinkToFit="1"/>
    </xf>
    <xf numFmtId="0" fontId="21" fillId="0" borderId="0" xfId="2" applyFont="1" applyBorder="1" applyAlignment="1">
      <alignment vertical="center"/>
    </xf>
    <xf numFmtId="41" fontId="7" fillId="0" borderId="32" xfId="1" applyNumberFormat="1" applyFont="1" applyBorder="1" applyAlignment="1">
      <alignment vertical="center" shrinkToFit="1"/>
    </xf>
    <xf numFmtId="41" fontId="7" fillId="5" borderId="28" xfId="1" applyFont="1" applyFill="1" applyBorder="1" applyAlignment="1">
      <alignment vertical="center" shrinkToFit="1"/>
    </xf>
    <xf numFmtId="41" fontId="7" fillId="5" borderId="28" xfId="1" applyNumberFormat="1" applyFont="1" applyFill="1" applyBorder="1" applyAlignment="1">
      <alignment vertical="center" shrinkToFit="1"/>
    </xf>
    <xf numFmtId="41" fontId="7" fillId="5" borderId="32" xfId="1" applyNumberFormat="1" applyFont="1" applyFill="1" applyBorder="1" applyAlignment="1">
      <alignment vertical="center" shrinkToFit="1"/>
    </xf>
    <xf numFmtId="41" fontId="7" fillId="5" borderId="32" xfId="1" applyFont="1" applyFill="1" applyBorder="1" applyAlignment="1">
      <alignment vertical="center" shrinkToFit="1"/>
    </xf>
    <xf numFmtId="0" fontId="7" fillId="0" borderId="32" xfId="0" applyFont="1" applyBorder="1" applyAlignment="1">
      <alignment vertical="center" shrinkToFit="1"/>
    </xf>
    <xf numFmtId="0" fontId="0" fillId="0" borderId="0" xfId="0"/>
    <xf numFmtId="0" fontId="6" fillId="0" borderId="33" xfId="3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/>
    </xf>
    <xf numFmtId="41" fontId="20" fillId="0" borderId="3" xfId="1" applyFont="1" applyBorder="1" applyAlignment="1">
      <alignment vertical="center"/>
    </xf>
    <xf numFmtId="41" fontId="20" fillId="0" borderId="3" xfId="1" applyFont="1" applyBorder="1" applyAlignment="1">
      <alignment horizontal="right" vertical="center"/>
    </xf>
    <xf numFmtId="176" fontId="6" fillId="0" borderId="2" xfId="3" applyNumberFormat="1" applyFont="1" applyBorder="1" applyAlignment="1">
      <alignment horizontal="right" vertical="center" wrapText="1"/>
    </xf>
    <xf numFmtId="0" fontId="22" fillId="0" borderId="0" xfId="2" applyFont="1" applyBorder="1" applyAlignment="1">
      <alignment horizontal="center" vertical="center"/>
    </xf>
    <xf numFmtId="0" fontId="2" fillId="0" borderId="0" xfId="2" applyFont="1" applyBorder="1" applyAlignment="1">
      <alignment vertical="center"/>
    </xf>
    <xf numFmtId="0" fontId="23" fillId="0" borderId="0" xfId="2" applyFont="1" applyBorder="1" applyAlignment="1">
      <alignment vertical="center"/>
    </xf>
    <xf numFmtId="176" fontId="6" fillId="0" borderId="16" xfId="3" applyNumberFormat="1" applyFont="1" applyBorder="1" applyAlignment="1">
      <alignment horizontal="right" vertical="center" wrapText="1"/>
    </xf>
    <xf numFmtId="0" fontId="7" fillId="0" borderId="35" xfId="0" applyFont="1" applyBorder="1" applyAlignment="1">
      <alignment vertical="center" shrinkToFit="1"/>
    </xf>
    <xf numFmtId="0" fontId="7" fillId="0" borderId="31" xfId="0" applyFont="1" applyBorder="1" applyAlignment="1">
      <alignment vertical="center" shrinkToFit="1"/>
    </xf>
    <xf numFmtId="41" fontId="7" fillId="0" borderId="32" xfId="1" applyFont="1" applyBorder="1" applyAlignment="1">
      <alignment vertical="center" shrinkToFit="1"/>
    </xf>
    <xf numFmtId="0" fontId="7" fillId="0" borderId="20" xfId="0" applyFont="1" applyBorder="1" applyAlignment="1">
      <alignment vertical="center" shrinkToFit="1"/>
    </xf>
    <xf numFmtId="0" fontId="7" fillId="5" borderId="31" xfId="0" applyFont="1" applyFill="1" applyBorder="1" applyAlignment="1">
      <alignment vertical="center" shrinkToFit="1"/>
    </xf>
    <xf numFmtId="41" fontId="7" fillId="5" borderId="31" xfId="1" applyNumberFormat="1" applyFont="1" applyFill="1" applyBorder="1" applyAlignment="1">
      <alignment vertical="center" shrinkToFit="1"/>
    </xf>
    <xf numFmtId="41" fontId="18" fillId="5" borderId="32" xfId="1" applyFont="1" applyFill="1" applyBorder="1" applyAlignment="1">
      <alignment vertical="center" shrinkToFit="1"/>
    </xf>
    <xf numFmtId="0" fontId="19" fillId="0" borderId="0" xfId="3" applyFont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vertical="center" shrinkToFit="1"/>
    </xf>
    <xf numFmtId="177" fontId="26" fillId="0" borderId="36" xfId="0" applyNumberFormat="1" applyFont="1" applyBorder="1" applyAlignment="1">
      <alignment vertical="center" shrinkToFit="1"/>
    </xf>
    <xf numFmtId="176" fontId="26" fillId="0" borderId="36" xfId="1" applyNumberFormat="1" applyFont="1" applyBorder="1" applyAlignment="1">
      <alignment horizontal="right" vertical="center" shrinkToFit="1"/>
    </xf>
    <xf numFmtId="0" fontId="26" fillId="0" borderId="36" xfId="0" applyFont="1" applyBorder="1" applyAlignment="1">
      <alignment vertical="center" wrapText="1"/>
    </xf>
    <xf numFmtId="177" fontId="27" fillId="4" borderId="36" xfId="0" applyNumberFormat="1" applyFont="1" applyFill="1" applyBorder="1" applyAlignment="1">
      <alignment vertical="center" shrinkToFit="1"/>
    </xf>
    <xf numFmtId="41" fontId="27" fillId="4" borderId="36" xfId="0" applyNumberFormat="1" applyFont="1" applyFill="1" applyBorder="1" applyAlignment="1">
      <alignment vertical="center" shrinkToFit="1"/>
    </xf>
    <xf numFmtId="41" fontId="26" fillId="0" borderId="36" xfId="0" applyNumberFormat="1" applyFont="1" applyBorder="1" applyAlignment="1">
      <alignment vertical="center" shrinkToFit="1"/>
    </xf>
    <xf numFmtId="41" fontId="27" fillId="0" borderId="42" xfId="0" applyNumberFormat="1" applyFont="1" applyBorder="1" applyAlignment="1">
      <alignment vertical="center" shrinkToFit="1"/>
    </xf>
    <xf numFmtId="41" fontId="25" fillId="0" borderId="0" xfId="0" applyNumberFormat="1" applyFont="1" applyAlignment="1">
      <alignment vertical="center"/>
    </xf>
    <xf numFmtId="0" fontId="26" fillId="0" borderId="42" xfId="0" applyFont="1" applyBorder="1" applyAlignment="1">
      <alignment vertical="center" wrapText="1"/>
    </xf>
    <xf numFmtId="0" fontId="25" fillId="0" borderId="36" xfId="0" applyFont="1" applyBorder="1" applyAlignment="1">
      <alignment vertical="center"/>
    </xf>
    <xf numFmtId="176" fontId="26" fillId="0" borderId="36" xfId="1" applyNumberFormat="1" applyFont="1" applyFill="1" applyBorder="1" applyAlignment="1">
      <alignment vertical="center" shrinkToFit="1"/>
    </xf>
    <xf numFmtId="41" fontId="26" fillId="0" borderId="36" xfId="1" applyFont="1" applyBorder="1" applyAlignment="1">
      <alignment vertical="center" wrapText="1"/>
    </xf>
    <xf numFmtId="0" fontId="26" fillId="0" borderId="43" xfId="0" applyFont="1" applyBorder="1" applyAlignment="1">
      <alignment vertical="center" wrapText="1"/>
    </xf>
    <xf numFmtId="176" fontId="27" fillId="4" borderId="36" xfId="1" applyNumberFormat="1" applyFont="1" applyFill="1" applyBorder="1" applyAlignment="1">
      <alignment vertical="center" shrinkToFit="1"/>
    </xf>
    <xf numFmtId="41" fontId="27" fillId="4" borderId="36" xfId="1" applyFont="1" applyFill="1" applyBorder="1" applyAlignment="1">
      <alignment vertical="center" wrapText="1"/>
    </xf>
    <xf numFmtId="177" fontId="26" fillId="0" borderId="42" xfId="0" applyNumberFormat="1" applyFont="1" applyBorder="1" applyAlignment="1">
      <alignment vertical="center" shrinkToFit="1"/>
    </xf>
    <xf numFmtId="176" fontId="26" fillId="0" borderId="42" xfId="1" applyNumberFormat="1" applyFont="1" applyBorder="1" applyAlignment="1">
      <alignment horizontal="right" vertical="center" shrinkToFit="1"/>
    </xf>
    <xf numFmtId="41" fontId="26" fillId="0" borderId="42" xfId="0" applyNumberFormat="1" applyFont="1" applyBorder="1" applyAlignment="1">
      <alignment vertical="center" shrinkToFit="1"/>
    </xf>
    <xf numFmtId="176" fontId="27" fillId="0" borderId="36" xfId="1" applyNumberFormat="1" applyFont="1" applyFill="1" applyBorder="1" applyAlignment="1">
      <alignment vertical="center" shrinkToFit="1"/>
    </xf>
    <xf numFmtId="0" fontId="26" fillId="5" borderId="39" xfId="0" applyFont="1" applyFill="1" applyBorder="1" applyAlignment="1">
      <alignment vertical="center" wrapText="1"/>
    </xf>
    <xf numFmtId="176" fontId="26" fillId="0" borderId="45" xfId="1" applyNumberFormat="1" applyFont="1" applyFill="1" applyBorder="1" applyAlignment="1">
      <alignment vertical="center" shrinkToFit="1"/>
    </xf>
    <xf numFmtId="41" fontId="26" fillId="0" borderId="45" xfId="0" applyNumberFormat="1" applyFont="1" applyFill="1" applyBorder="1" applyAlignment="1">
      <alignment vertical="center" shrinkToFit="1"/>
    </xf>
    <xf numFmtId="0" fontId="26" fillId="0" borderId="45" xfId="0" applyFont="1" applyBorder="1" applyAlignment="1">
      <alignment horizontal="left" vertical="center" wrapText="1"/>
    </xf>
    <xf numFmtId="0" fontId="26" fillId="0" borderId="36" xfId="0" applyFont="1" applyBorder="1" applyAlignment="1">
      <alignment horizontal="left" vertical="center" wrapText="1"/>
    </xf>
    <xf numFmtId="176" fontId="27" fillId="4" borderId="42" xfId="1" applyNumberFormat="1" applyFont="1" applyFill="1" applyBorder="1" applyAlignment="1">
      <alignment horizontal="right" vertical="center" shrinkToFit="1"/>
    </xf>
    <xf numFmtId="41" fontId="27" fillId="4" borderId="42" xfId="0" applyNumberFormat="1" applyFont="1" applyFill="1" applyBorder="1" applyAlignment="1">
      <alignment vertical="center" shrinkToFit="1"/>
    </xf>
    <xf numFmtId="41" fontId="27" fillId="0" borderId="36" xfId="0" applyNumberFormat="1" applyFont="1" applyFill="1" applyBorder="1" applyAlignment="1">
      <alignment vertical="center" shrinkToFit="1"/>
    </xf>
    <xf numFmtId="177" fontId="26" fillId="0" borderId="45" xfId="0" applyNumberFormat="1" applyFont="1" applyBorder="1" applyAlignment="1">
      <alignment vertical="center" shrinkToFit="1"/>
    </xf>
    <xf numFmtId="41" fontId="26" fillId="5" borderId="36" xfId="0" applyNumberFormat="1" applyFont="1" applyFill="1" applyBorder="1" applyAlignment="1">
      <alignment vertical="center" shrinkToFit="1"/>
    </xf>
    <xf numFmtId="0" fontId="7" fillId="5" borderId="36" xfId="0" applyFont="1" applyFill="1" applyBorder="1" applyAlignment="1">
      <alignment horizontal="left" vertical="center"/>
    </xf>
    <xf numFmtId="41" fontId="26" fillId="0" borderId="45" xfId="0" applyNumberFormat="1" applyFont="1" applyBorder="1" applyAlignment="1">
      <alignment vertical="center" shrinkToFit="1"/>
    </xf>
    <xf numFmtId="0" fontId="26" fillId="0" borderId="45" xfId="0" applyFont="1" applyBorder="1" applyAlignment="1">
      <alignment vertical="center" wrapText="1"/>
    </xf>
    <xf numFmtId="0" fontId="26" fillId="0" borderId="47" xfId="0" applyFont="1" applyBorder="1" applyAlignment="1">
      <alignment vertical="center" wrapText="1"/>
    </xf>
    <xf numFmtId="177" fontId="27" fillId="0" borderId="48" xfId="0" applyNumberFormat="1" applyFont="1" applyFill="1" applyBorder="1" applyAlignment="1">
      <alignment vertical="center" shrinkToFit="1"/>
    </xf>
    <xf numFmtId="176" fontId="27" fillId="0" borderId="49" xfId="1" applyNumberFormat="1" applyFont="1" applyFill="1" applyBorder="1" applyAlignment="1">
      <alignment vertical="center" shrinkToFit="1"/>
    </xf>
    <xf numFmtId="41" fontId="27" fillId="0" borderId="49" xfId="0" applyNumberFormat="1" applyFont="1" applyFill="1" applyBorder="1" applyAlignment="1">
      <alignment vertical="center" shrinkToFit="1"/>
    </xf>
    <xf numFmtId="177" fontId="27" fillId="4" borderId="49" xfId="0" applyNumberFormat="1" applyFont="1" applyFill="1" applyBorder="1" applyAlignment="1">
      <alignment vertical="center" shrinkToFit="1"/>
    </xf>
    <xf numFmtId="176" fontId="27" fillId="4" borderId="49" xfId="1" applyNumberFormat="1" applyFont="1" applyFill="1" applyBorder="1" applyAlignment="1">
      <alignment horizontal="right" vertical="center" shrinkToFit="1"/>
    </xf>
    <xf numFmtId="41" fontId="27" fillId="4" borderId="49" xfId="0" applyNumberFormat="1" applyFont="1" applyFill="1" applyBorder="1" applyAlignment="1">
      <alignment vertical="center" shrinkToFit="1"/>
    </xf>
    <xf numFmtId="0" fontId="26" fillId="0" borderId="52" xfId="0" applyFont="1" applyBorder="1" applyAlignment="1">
      <alignment vertical="center" wrapText="1"/>
    </xf>
    <xf numFmtId="177" fontId="26" fillId="0" borderId="48" xfId="0" applyNumberFormat="1" applyFont="1" applyFill="1" applyBorder="1" applyAlignment="1">
      <alignment vertical="center" shrinkToFit="1"/>
    </xf>
    <xf numFmtId="176" fontId="26" fillId="0" borderId="49" xfId="1" applyNumberFormat="1" applyFont="1" applyFill="1" applyBorder="1" applyAlignment="1">
      <alignment vertical="center" shrinkToFit="1"/>
    </xf>
    <xf numFmtId="41" fontId="26" fillId="0" borderId="49" xfId="0" applyNumberFormat="1" applyFont="1" applyFill="1" applyBorder="1" applyAlignment="1">
      <alignment vertical="center" shrinkToFit="1"/>
    </xf>
    <xf numFmtId="0" fontId="26" fillId="0" borderId="49" xfId="0" applyFont="1" applyBorder="1" applyAlignment="1">
      <alignment horizontal="left" vertical="center" wrapText="1"/>
    </xf>
    <xf numFmtId="177" fontId="26" fillId="0" borderId="49" xfId="0" applyNumberFormat="1" applyFont="1" applyBorder="1" applyAlignment="1">
      <alignment vertical="center" shrinkToFit="1"/>
    </xf>
    <xf numFmtId="176" fontId="26" fillId="0" borderId="49" xfId="1" applyNumberFormat="1" applyFont="1" applyBorder="1" applyAlignment="1">
      <alignment horizontal="right" vertical="center" shrinkToFit="1"/>
    </xf>
    <xf numFmtId="41" fontId="26" fillId="0" borderId="49" xfId="0" applyNumberFormat="1" applyFont="1" applyBorder="1" applyAlignment="1">
      <alignment vertical="center" shrinkToFit="1"/>
    </xf>
    <xf numFmtId="0" fontId="26" fillId="0" borderId="49" xfId="0" applyFont="1" applyBorder="1" applyAlignment="1">
      <alignment vertical="center" wrapText="1"/>
    </xf>
    <xf numFmtId="0" fontId="26" fillId="0" borderId="53" xfId="0" applyFont="1" applyBorder="1" applyAlignment="1">
      <alignment vertical="center" wrapText="1"/>
    </xf>
    <xf numFmtId="177" fontId="27" fillId="4" borderId="48" xfId="0" applyNumberFormat="1" applyFont="1" applyFill="1" applyBorder="1" applyAlignment="1">
      <alignment vertical="center" shrinkToFit="1"/>
    </xf>
    <xf numFmtId="176" fontId="27" fillId="4" borderId="49" xfId="1" applyNumberFormat="1" applyFont="1" applyFill="1" applyBorder="1" applyAlignment="1">
      <alignment vertical="center" shrinkToFit="1"/>
    </xf>
    <xf numFmtId="0" fontId="26" fillId="5" borderId="49" xfId="0" applyFont="1" applyFill="1" applyBorder="1" applyAlignment="1">
      <alignment vertical="center" wrapText="1"/>
    </xf>
    <xf numFmtId="0" fontId="26" fillId="0" borderId="54" xfId="0" applyFont="1" applyBorder="1" applyAlignment="1">
      <alignment horizontal="left" vertical="center" wrapText="1"/>
    </xf>
    <xf numFmtId="0" fontId="26" fillId="0" borderId="55" xfId="0" applyFont="1" applyBorder="1" applyAlignment="1">
      <alignment horizontal="left" vertical="center" wrapText="1"/>
    </xf>
    <xf numFmtId="0" fontId="26" fillId="0" borderId="48" xfId="0" applyFont="1" applyBorder="1" applyAlignment="1">
      <alignment horizontal="left" vertical="center" wrapText="1"/>
    </xf>
    <xf numFmtId="0" fontId="25" fillId="0" borderId="40" xfId="0" applyFont="1" applyBorder="1" applyAlignment="1">
      <alignment vertical="center"/>
    </xf>
    <xf numFmtId="49" fontId="26" fillId="0" borderId="49" xfId="0" applyNumberFormat="1" applyFont="1" applyBorder="1" applyAlignment="1">
      <alignment horizontal="left" vertical="center" wrapText="1"/>
    </xf>
    <xf numFmtId="177" fontId="27" fillId="0" borderId="49" xfId="0" applyNumberFormat="1" applyFont="1" applyBorder="1" applyAlignment="1">
      <alignment vertical="center" shrinkToFit="1"/>
    </xf>
    <xf numFmtId="176" fontId="27" fillId="0" borderId="49" xfId="1" applyNumberFormat="1" applyFont="1" applyBorder="1" applyAlignment="1">
      <alignment horizontal="right" vertical="center" shrinkToFit="1"/>
    </xf>
    <xf numFmtId="41" fontId="27" fillId="0" borderId="49" xfId="0" applyNumberFormat="1" applyFont="1" applyBorder="1" applyAlignment="1">
      <alignment vertical="center" shrinkToFit="1"/>
    </xf>
    <xf numFmtId="0" fontId="7" fillId="2" borderId="56" xfId="0" applyFont="1" applyFill="1" applyBorder="1" applyAlignment="1">
      <alignment horizontal="center" vertical="center"/>
    </xf>
    <xf numFmtId="0" fontId="7" fillId="2" borderId="57" xfId="0" applyFont="1" applyFill="1" applyBorder="1" applyAlignment="1">
      <alignment horizontal="center" vertical="center" shrinkToFit="1"/>
    </xf>
    <xf numFmtId="0" fontId="26" fillId="2" borderId="48" xfId="0" applyFont="1" applyFill="1" applyBorder="1" applyAlignment="1">
      <alignment horizontal="center" vertical="center" shrinkToFit="1"/>
    </xf>
    <xf numFmtId="0" fontId="7" fillId="0" borderId="0" xfId="0" applyFont="1" applyBorder="1" applyAlignment="1">
      <alignment horizontal="right" vertical="center"/>
    </xf>
    <xf numFmtId="0" fontId="25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41" fontId="8" fillId="0" borderId="60" xfId="0" applyNumberFormat="1" applyFont="1" applyBorder="1" applyAlignment="1">
      <alignment vertical="center" wrapText="1"/>
    </xf>
    <xf numFmtId="0" fontId="7" fillId="0" borderId="61" xfId="0" applyFont="1" applyBorder="1" applyAlignment="1">
      <alignment vertical="center"/>
    </xf>
    <xf numFmtId="41" fontId="7" fillId="0" borderId="61" xfId="0" applyNumberFormat="1" applyFont="1" applyBorder="1" applyAlignment="1">
      <alignment vertical="center"/>
    </xf>
    <xf numFmtId="0" fontId="7" fillId="0" borderId="62" xfId="0" applyFont="1" applyBorder="1" applyAlignment="1">
      <alignment vertical="center"/>
    </xf>
    <xf numFmtId="41" fontId="8" fillId="0" borderId="63" xfId="0" applyNumberFormat="1" applyFont="1" applyBorder="1" applyAlignment="1">
      <alignment vertical="center" wrapText="1"/>
    </xf>
    <xf numFmtId="0" fontId="7" fillId="0" borderId="64" xfId="0" applyFont="1" applyBorder="1" applyAlignment="1">
      <alignment vertical="center"/>
    </xf>
    <xf numFmtId="176" fontId="7" fillId="0" borderId="64" xfId="1" applyNumberFormat="1" applyFont="1" applyBorder="1" applyAlignment="1">
      <alignment vertical="center"/>
    </xf>
    <xf numFmtId="41" fontId="7" fillId="0" borderId="64" xfId="0" applyNumberFormat="1" applyFont="1" applyBorder="1" applyAlignment="1">
      <alignment vertical="center"/>
    </xf>
    <xf numFmtId="0" fontId="7" fillId="0" borderId="65" xfId="0" applyFont="1" applyBorder="1" applyAlignment="1">
      <alignment vertical="center"/>
    </xf>
    <xf numFmtId="0" fontId="7" fillId="4" borderId="66" xfId="0" applyFont="1" applyFill="1" applyBorder="1" applyAlignment="1">
      <alignment vertical="center"/>
    </xf>
    <xf numFmtId="0" fontId="7" fillId="4" borderId="67" xfId="0" applyFont="1" applyFill="1" applyBorder="1" applyAlignment="1">
      <alignment vertical="center"/>
    </xf>
    <xf numFmtId="176" fontId="7" fillId="4" borderId="67" xfId="1" applyNumberFormat="1" applyFont="1" applyFill="1" applyBorder="1" applyAlignment="1">
      <alignment vertical="center"/>
    </xf>
    <xf numFmtId="41" fontId="8" fillId="4" borderId="67" xfId="0" applyNumberFormat="1" applyFont="1" applyFill="1" applyBorder="1" applyAlignment="1">
      <alignment vertical="center"/>
    </xf>
    <xf numFmtId="41" fontId="7" fillId="4" borderId="67" xfId="0" applyNumberFormat="1" applyFont="1" applyFill="1" applyBorder="1" applyAlignment="1">
      <alignment vertical="center"/>
    </xf>
    <xf numFmtId="0" fontId="7" fillId="0" borderId="70" xfId="0" applyFont="1" applyBorder="1" applyAlignment="1">
      <alignment vertical="center"/>
    </xf>
    <xf numFmtId="0" fontId="7" fillId="0" borderId="66" xfId="0" applyFont="1" applyBorder="1" applyAlignment="1">
      <alignment vertical="center"/>
    </xf>
    <xf numFmtId="0" fontId="7" fillId="0" borderId="67" xfId="0" applyFont="1" applyBorder="1" applyAlignment="1">
      <alignment vertical="center"/>
    </xf>
    <xf numFmtId="176" fontId="7" fillId="0" borderId="67" xfId="1" applyNumberFormat="1" applyFont="1" applyBorder="1" applyAlignment="1">
      <alignment vertical="center"/>
    </xf>
    <xf numFmtId="41" fontId="8" fillId="0" borderId="67" xfId="0" applyNumberFormat="1" applyFont="1" applyBorder="1" applyAlignment="1">
      <alignment vertical="center"/>
    </xf>
    <xf numFmtId="41" fontId="7" fillId="0" borderId="67" xfId="0" applyNumberFormat="1" applyFont="1" applyBorder="1" applyAlignment="1">
      <alignment vertical="center"/>
    </xf>
    <xf numFmtId="41" fontId="8" fillId="0" borderId="66" xfId="0" applyNumberFormat="1" applyFont="1" applyBorder="1" applyAlignment="1">
      <alignment vertical="center"/>
    </xf>
    <xf numFmtId="41" fontId="8" fillId="4" borderId="66" xfId="0" applyNumberFormat="1" applyFont="1" applyFill="1" applyBorder="1" applyAlignment="1">
      <alignment vertical="center"/>
    </xf>
    <xf numFmtId="176" fontId="8" fillId="4" borderId="67" xfId="1" applyNumberFormat="1" applyFont="1" applyFill="1" applyBorder="1" applyAlignment="1">
      <alignment vertical="center"/>
    </xf>
    <xf numFmtId="176" fontId="8" fillId="0" borderId="67" xfId="1" applyNumberFormat="1" applyFont="1" applyBorder="1" applyAlignment="1">
      <alignment vertical="center"/>
    </xf>
    <xf numFmtId="41" fontId="7" fillId="4" borderId="66" xfId="0" applyNumberFormat="1" applyFont="1" applyFill="1" applyBorder="1" applyAlignment="1">
      <alignment vertical="center"/>
    </xf>
    <xf numFmtId="41" fontId="7" fillId="0" borderId="66" xfId="0" applyNumberFormat="1" applyFont="1" applyBorder="1" applyAlignment="1">
      <alignment vertical="center"/>
    </xf>
    <xf numFmtId="0" fontId="7" fillId="2" borderId="67" xfId="0" applyFont="1" applyFill="1" applyBorder="1" applyAlignment="1">
      <alignment horizontal="center" vertical="center"/>
    </xf>
    <xf numFmtId="0" fontId="7" fillId="2" borderId="70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 wrapText="1"/>
    </xf>
    <xf numFmtId="41" fontId="7" fillId="5" borderId="67" xfId="1" applyFont="1" applyFill="1" applyBorder="1" applyAlignment="1">
      <alignment vertical="center" shrinkToFit="1"/>
    </xf>
    <xf numFmtId="41" fontId="26" fillId="0" borderId="45" xfId="1" applyFont="1" applyBorder="1" applyAlignment="1">
      <alignment horizontal="right" vertical="center" shrinkToFit="1"/>
    </xf>
    <xf numFmtId="41" fontId="26" fillId="0" borderId="45" xfId="1" applyFont="1" applyBorder="1" applyAlignment="1">
      <alignment vertical="center" shrinkToFit="1"/>
    </xf>
    <xf numFmtId="41" fontId="6" fillId="0" borderId="73" xfId="1" applyFont="1" applyBorder="1" applyAlignment="1">
      <alignment horizontal="right" vertical="center" wrapText="1"/>
    </xf>
    <xf numFmtId="0" fontId="16" fillId="0" borderId="74" xfId="3" applyFont="1" applyBorder="1" applyAlignment="1">
      <alignment horizontal="left" vertical="center" wrapText="1"/>
    </xf>
    <xf numFmtId="0" fontId="16" fillId="0" borderId="13" xfId="3" applyFont="1" applyBorder="1" applyAlignment="1">
      <alignment horizontal="center" vertical="center"/>
    </xf>
    <xf numFmtId="41" fontId="0" fillId="0" borderId="0" xfId="3" applyNumberFormat="1" applyFont="1">
      <alignment vertical="center"/>
    </xf>
    <xf numFmtId="0" fontId="0" fillId="0" borderId="0" xfId="3" quotePrefix="1" applyFont="1">
      <alignment vertical="center"/>
    </xf>
    <xf numFmtId="0" fontId="7" fillId="0" borderId="67" xfId="0" applyFont="1" applyBorder="1" applyAlignment="1">
      <alignment vertical="center" shrinkToFit="1"/>
    </xf>
    <xf numFmtId="41" fontId="7" fillId="5" borderId="67" xfId="0" applyNumberFormat="1" applyFont="1" applyFill="1" applyBorder="1" applyAlignment="1">
      <alignment vertical="center"/>
    </xf>
    <xf numFmtId="0" fontId="7" fillId="2" borderId="25" xfId="0" applyFont="1" applyFill="1" applyBorder="1" applyAlignment="1">
      <alignment horizontal="center" vertical="center" wrapText="1"/>
    </xf>
    <xf numFmtId="41" fontId="27" fillId="4" borderId="49" xfId="1" applyFont="1" applyFill="1" applyBorder="1" applyAlignment="1">
      <alignment vertical="center" wrapText="1"/>
    </xf>
    <xf numFmtId="41" fontId="26" fillId="0" borderId="49" xfId="1" applyFont="1" applyBorder="1" applyAlignment="1">
      <alignment vertical="center" wrapText="1"/>
    </xf>
    <xf numFmtId="41" fontId="26" fillId="5" borderId="49" xfId="0" applyNumberFormat="1" applyFont="1" applyFill="1" applyBorder="1" applyAlignment="1">
      <alignment vertical="center" shrinkToFit="1"/>
    </xf>
    <xf numFmtId="41" fontId="7" fillId="0" borderId="64" xfId="0" applyNumberFormat="1" applyFont="1" applyFill="1" applyBorder="1" applyAlignment="1">
      <alignment vertical="center"/>
    </xf>
    <xf numFmtId="41" fontId="7" fillId="0" borderId="61" xfId="0" applyNumberFormat="1" applyFont="1" applyFill="1" applyBorder="1" applyAlignment="1">
      <alignment vertical="center"/>
    </xf>
    <xf numFmtId="41" fontId="18" fillId="5" borderId="1" xfId="0" applyNumberFormat="1" applyFont="1" applyFill="1" applyBorder="1" applyAlignment="1">
      <alignment vertical="center" shrinkToFit="1"/>
    </xf>
    <xf numFmtId="41" fontId="18" fillId="5" borderId="32" xfId="0" applyNumberFormat="1" applyFont="1" applyFill="1" applyBorder="1" applyAlignment="1">
      <alignment vertical="center" shrinkToFit="1"/>
    </xf>
    <xf numFmtId="0" fontId="7" fillId="5" borderId="0" xfId="0" applyFont="1" applyFill="1" applyBorder="1" applyAlignment="1">
      <alignment horizontal="center" vertical="center" shrinkToFit="1"/>
    </xf>
    <xf numFmtId="41" fontId="7" fillId="5" borderId="21" xfId="0" applyNumberFormat="1" applyFont="1" applyFill="1" applyBorder="1" applyAlignment="1">
      <alignment vertical="center" shrinkToFit="1"/>
    </xf>
    <xf numFmtId="0" fontId="7" fillId="5" borderId="18" xfId="0" applyNumberFormat="1" applyFont="1" applyFill="1" applyBorder="1" applyAlignment="1">
      <alignment horizontal="right" vertical="center" shrinkToFit="1"/>
    </xf>
    <xf numFmtId="0" fontId="7" fillId="5" borderId="18" xfId="0" applyFont="1" applyFill="1" applyBorder="1" applyAlignment="1">
      <alignment horizontal="center" vertical="center" shrinkToFit="1"/>
    </xf>
    <xf numFmtId="0" fontId="7" fillId="5" borderId="28" xfId="0" applyFont="1" applyFill="1" applyBorder="1" applyAlignment="1">
      <alignment vertical="center" shrinkToFit="1"/>
    </xf>
    <xf numFmtId="41" fontId="7" fillId="5" borderId="18" xfId="0" applyNumberFormat="1" applyFont="1" applyFill="1" applyBorder="1" applyAlignment="1">
      <alignment horizontal="right" vertical="center" shrinkToFit="1"/>
    </xf>
    <xf numFmtId="0" fontId="7" fillId="0" borderId="64" xfId="0" applyFont="1" applyBorder="1" applyAlignment="1">
      <alignment vertical="center" shrinkToFit="1"/>
    </xf>
    <xf numFmtId="41" fontId="7" fillId="0" borderId="0" xfId="1" applyFont="1" applyAlignment="1">
      <alignment vertical="center"/>
    </xf>
    <xf numFmtId="41" fontId="7" fillId="0" borderId="61" xfId="1" applyFont="1" applyBorder="1" applyAlignment="1">
      <alignment vertical="center"/>
    </xf>
    <xf numFmtId="41" fontId="8" fillId="0" borderId="67" xfId="1" applyFont="1" applyBorder="1" applyAlignment="1">
      <alignment vertical="center"/>
    </xf>
    <xf numFmtId="41" fontId="8" fillId="4" borderId="67" xfId="1" applyFont="1" applyFill="1" applyBorder="1" applyAlignment="1">
      <alignment vertical="center"/>
    </xf>
    <xf numFmtId="41" fontId="7" fillId="0" borderId="67" xfId="1" applyFont="1" applyBorder="1" applyAlignment="1">
      <alignment vertical="center"/>
    </xf>
    <xf numFmtId="41" fontId="27" fillId="0" borderId="49" xfId="1" applyFont="1" applyFill="1" applyBorder="1" applyAlignment="1">
      <alignment vertical="center" shrinkToFit="1"/>
    </xf>
    <xf numFmtId="41" fontId="27" fillId="4" borderId="36" xfId="1" applyFont="1" applyFill="1" applyBorder="1" applyAlignment="1">
      <alignment vertical="center" shrinkToFit="1"/>
    </xf>
    <xf numFmtId="41" fontId="26" fillId="0" borderId="45" xfId="1" applyFont="1" applyFill="1" applyBorder="1" applyAlignment="1">
      <alignment vertical="center" shrinkToFit="1"/>
    </xf>
    <xf numFmtId="177" fontId="26" fillId="4" borderId="48" xfId="0" applyNumberFormat="1" applyFont="1" applyFill="1" applyBorder="1" applyAlignment="1">
      <alignment vertical="center" shrinkToFit="1"/>
    </xf>
    <xf numFmtId="41" fontId="26" fillId="0" borderId="36" xfId="1" applyFont="1" applyFill="1" applyBorder="1" applyAlignment="1">
      <alignment vertical="center" shrinkToFit="1"/>
    </xf>
    <xf numFmtId="41" fontId="26" fillId="0" borderId="39" xfId="1" applyFont="1" applyFill="1" applyBorder="1" applyAlignment="1">
      <alignment vertical="center" shrinkToFit="1"/>
    </xf>
    <xf numFmtId="177" fontId="6" fillId="0" borderId="3" xfId="3" applyNumberFormat="1" applyFont="1" applyBorder="1" applyAlignment="1">
      <alignment horizontal="right" vertical="center" wrapText="1"/>
    </xf>
    <xf numFmtId="177" fontId="6" fillId="0" borderId="75" xfId="3" applyNumberFormat="1" applyFont="1" applyBorder="1" applyAlignment="1">
      <alignment horizontal="right" vertical="center" wrapText="1"/>
    </xf>
    <xf numFmtId="176" fontId="6" fillId="0" borderId="2" xfId="1" applyNumberFormat="1" applyFont="1" applyBorder="1" applyAlignment="1">
      <alignment horizontal="right" vertical="center" wrapText="1"/>
    </xf>
    <xf numFmtId="0" fontId="26" fillId="0" borderId="45" xfId="0" applyFont="1" applyBorder="1" applyAlignment="1">
      <alignment vertical="center" shrinkToFit="1"/>
    </xf>
    <xf numFmtId="0" fontId="7" fillId="2" borderId="67" xfId="0" applyFont="1" applyFill="1" applyBorder="1" applyAlignment="1">
      <alignment horizontal="center" vertical="center" wrapText="1"/>
    </xf>
    <xf numFmtId="0" fontId="7" fillId="0" borderId="67" xfId="0" applyNumberFormat="1" applyFont="1" applyBorder="1" applyAlignment="1">
      <alignment horizontal="right" vertical="center" shrinkToFit="1"/>
    </xf>
    <xf numFmtId="0" fontId="7" fillId="0" borderId="67" xfId="0" applyFont="1" applyBorder="1" applyAlignment="1">
      <alignment horizontal="center" vertical="center" shrinkToFit="1"/>
    </xf>
    <xf numFmtId="41" fontId="7" fillId="0" borderId="66" xfId="0" applyNumberFormat="1" applyFont="1" applyBorder="1" applyAlignment="1">
      <alignment vertical="center" shrinkToFit="1"/>
    </xf>
    <xf numFmtId="41" fontId="7" fillId="3" borderId="67" xfId="1" applyNumberFormat="1" applyFont="1" applyFill="1" applyBorder="1" applyAlignment="1">
      <alignment vertical="center" shrinkToFit="1"/>
    </xf>
    <xf numFmtId="41" fontId="7" fillId="3" borderId="67" xfId="1" applyFont="1" applyFill="1" applyBorder="1" applyAlignment="1">
      <alignment vertical="center" shrinkToFit="1"/>
    </xf>
    <xf numFmtId="0" fontId="7" fillId="3" borderId="67" xfId="0" applyFont="1" applyFill="1" applyBorder="1" applyAlignment="1">
      <alignment vertical="center" shrinkToFit="1"/>
    </xf>
    <xf numFmtId="0" fontId="7" fillId="3" borderId="67" xfId="0" applyNumberFormat="1" applyFont="1" applyFill="1" applyBorder="1" applyAlignment="1">
      <alignment horizontal="right" vertical="center" shrinkToFit="1"/>
    </xf>
    <xf numFmtId="0" fontId="7" fillId="3" borderId="67" xfId="0" applyFont="1" applyFill="1" applyBorder="1" applyAlignment="1">
      <alignment horizontal="center" vertical="center" shrinkToFit="1"/>
    </xf>
    <xf numFmtId="41" fontId="7" fillId="3" borderId="66" xfId="0" applyNumberFormat="1" applyFont="1" applyFill="1" applyBorder="1" applyAlignment="1">
      <alignment vertical="center" shrinkToFit="1"/>
    </xf>
    <xf numFmtId="41" fontId="7" fillId="0" borderId="67" xfId="1" applyNumberFormat="1" applyFont="1" applyBorder="1" applyAlignment="1">
      <alignment vertical="center" shrinkToFit="1"/>
    </xf>
    <xf numFmtId="41" fontId="7" fillId="0" borderId="67" xfId="1" applyFont="1" applyBorder="1" applyAlignment="1">
      <alignment vertical="center" shrinkToFit="1"/>
    </xf>
    <xf numFmtId="41" fontId="7" fillId="0" borderId="1" xfId="1" applyFont="1" applyBorder="1" applyAlignment="1">
      <alignment vertical="center" shrinkToFit="1"/>
    </xf>
    <xf numFmtId="41" fontId="8" fillId="3" borderId="67" xfId="1" applyNumberFormat="1" applyFont="1" applyFill="1" applyBorder="1" applyAlignment="1">
      <alignment vertical="center" shrinkToFit="1"/>
    </xf>
    <xf numFmtId="0" fontId="26" fillId="0" borderId="83" xfId="0" applyFont="1" applyBorder="1" applyAlignment="1">
      <alignment vertical="center" wrapText="1"/>
    </xf>
    <xf numFmtId="0" fontId="26" fillId="0" borderId="84" xfId="0" applyFont="1" applyBorder="1" applyAlignment="1">
      <alignment vertical="center" wrapText="1"/>
    </xf>
    <xf numFmtId="41" fontId="26" fillId="0" borderId="86" xfId="0" applyNumberFormat="1" applyFont="1" applyBorder="1" applyAlignment="1">
      <alignment vertical="center" shrinkToFit="1"/>
    </xf>
    <xf numFmtId="176" fontId="26" fillId="0" borderId="86" xfId="1" applyNumberFormat="1" applyFont="1" applyBorder="1" applyAlignment="1">
      <alignment horizontal="right" vertical="center" shrinkToFit="1"/>
    </xf>
    <xf numFmtId="177" fontId="26" fillId="0" borderId="86" xfId="0" applyNumberFormat="1" applyFont="1" applyBorder="1" applyAlignment="1">
      <alignment vertical="center" shrinkToFit="1"/>
    </xf>
    <xf numFmtId="0" fontId="26" fillId="0" borderId="83" xfId="0" applyFont="1" applyBorder="1" applyAlignment="1">
      <alignment horizontal="left" vertical="center" wrapText="1"/>
    </xf>
    <xf numFmtId="41" fontId="26" fillId="3" borderId="86" xfId="0" applyNumberFormat="1" applyFont="1" applyFill="1" applyBorder="1" applyAlignment="1">
      <alignment vertical="center" shrinkToFit="1"/>
    </xf>
    <xf numFmtId="0" fontId="26" fillId="0" borderId="86" xfId="0" applyFont="1" applyBorder="1" applyAlignment="1">
      <alignment vertical="center" wrapText="1"/>
    </xf>
    <xf numFmtId="0" fontId="26" fillId="0" borderId="86" xfId="0" applyFont="1" applyBorder="1" applyAlignment="1">
      <alignment vertical="center" shrinkToFit="1"/>
    </xf>
    <xf numFmtId="41" fontId="27" fillId="0" borderId="86" xfId="0" applyNumberFormat="1" applyFont="1" applyBorder="1" applyAlignment="1">
      <alignment vertical="center" shrinkToFit="1"/>
    </xf>
    <xf numFmtId="176" fontId="27" fillId="0" borderId="86" xfId="1" applyNumberFormat="1" applyFont="1" applyBorder="1" applyAlignment="1">
      <alignment horizontal="right" vertical="center" shrinkToFit="1"/>
    </xf>
    <xf numFmtId="177" fontId="27" fillId="0" borderId="86" xfId="0" applyNumberFormat="1" applyFont="1" applyBorder="1" applyAlignment="1">
      <alignment vertical="center" shrinkToFit="1"/>
    </xf>
    <xf numFmtId="41" fontId="27" fillId="4" borderId="86" xfId="0" applyNumberFormat="1" applyFont="1" applyFill="1" applyBorder="1" applyAlignment="1">
      <alignment vertical="center" shrinkToFit="1"/>
    </xf>
    <xf numFmtId="176" fontId="27" fillId="4" borderId="86" xfId="1" applyNumberFormat="1" applyFont="1" applyFill="1" applyBorder="1" applyAlignment="1">
      <alignment horizontal="right" vertical="center" shrinkToFit="1"/>
    </xf>
    <xf numFmtId="177" fontId="27" fillId="4" borderId="86" xfId="0" applyNumberFormat="1" applyFont="1" applyFill="1" applyBorder="1" applyAlignment="1">
      <alignment vertical="center" shrinkToFit="1"/>
    </xf>
    <xf numFmtId="0" fontId="26" fillId="5" borderId="86" xfId="0" applyFont="1" applyFill="1" applyBorder="1" applyAlignment="1">
      <alignment vertical="center" wrapText="1"/>
    </xf>
    <xf numFmtId="41" fontId="26" fillId="5" borderId="86" xfId="1" applyFont="1" applyFill="1" applyBorder="1" applyAlignment="1">
      <alignment vertical="center" shrinkToFit="1"/>
    </xf>
    <xf numFmtId="0" fontId="26" fillId="0" borderId="88" xfId="0" applyFont="1" applyBorder="1" applyAlignment="1">
      <alignment vertical="center" wrapText="1"/>
    </xf>
    <xf numFmtId="0" fontId="26" fillId="0" borderId="89" xfId="0" applyFont="1" applyBorder="1" applyAlignment="1">
      <alignment vertical="center" wrapText="1"/>
    </xf>
    <xf numFmtId="41" fontId="26" fillId="0" borderId="86" xfId="1" applyFont="1" applyBorder="1" applyAlignment="1">
      <alignment vertical="center" shrinkToFit="1"/>
    </xf>
    <xf numFmtId="0" fontId="26" fillId="0" borderId="90" xfId="0" applyFont="1" applyBorder="1" applyAlignment="1">
      <alignment vertical="center" wrapText="1"/>
    </xf>
    <xf numFmtId="0" fontId="26" fillId="0" borderId="89" xfId="0" applyFont="1" applyBorder="1" applyAlignment="1">
      <alignment vertical="center" shrinkToFit="1"/>
    </xf>
    <xf numFmtId="0" fontId="26" fillId="0" borderId="91" xfId="0" applyFont="1" applyBorder="1" applyAlignment="1">
      <alignment vertical="center" wrapText="1"/>
    </xf>
    <xf numFmtId="41" fontId="27" fillId="0" borderId="86" xfId="1" applyFont="1" applyBorder="1" applyAlignment="1">
      <alignment horizontal="right" vertical="center" shrinkToFit="1"/>
    </xf>
    <xf numFmtId="41" fontId="27" fillId="4" borderId="86" xfId="1" applyFont="1" applyFill="1" applyBorder="1" applyAlignment="1">
      <alignment horizontal="right" vertical="center" shrinkToFit="1"/>
    </xf>
    <xf numFmtId="41" fontId="26" fillId="0" borderId="86" xfId="1" applyFont="1" applyBorder="1" applyAlignment="1">
      <alignment horizontal="right" vertical="center" shrinkToFit="1"/>
    </xf>
    <xf numFmtId="0" fontId="25" fillId="0" borderId="86" xfId="0" applyFont="1" applyBorder="1" applyAlignment="1">
      <alignment vertical="center"/>
    </xf>
    <xf numFmtId="0" fontId="7" fillId="2" borderId="67" xfId="0" applyFont="1" applyFill="1" applyBorder="1" applyAlignment="1">
      <alignment horizontal="center" vertical="center" shrinkToFit="1"/>
    </xf>
    <xf numFmtId="0" fontId="7" fillId="5" borderId="92" xfId="0" applyFont="1" applyFill="1" applyBorder="1" applyAlignment="1">
      <alignment vertical="center" shrinkToFit="1"/>
    </xf>
    <xf numFmtId="41" fontId="7" fillId="5" borderId="93" xfId="0" applyNumberFormat="1" applyFont="1" applyFill="1" applyBorder="1" applyAlignment="1">
      <alignment vertical="center" shrinkToFit="1"/>
    </xf>
    <xf numFmtId="41" fontId="7" fillId="5" borderId="67" xfId="1" applyNumberFormat="1" applyFont="1" applyFill="1" applyBorder="1" applyAlignment="1">
      <alignment vertical="center" shrinkToFit="1"/>
    </xf>
    <xf numFmtId="43" fontId="7" fillId="0" borderId="0" xfId="0" applyNumberFormat="1" applyFont="1" applyAlignment="1">
      <alignment vertical="center"/>
    </xf>
    <xf numFmtId="178" fontId="7" fillId="0" borderId="0" xfId="0" applyNumberFormat="1" applyFont="1" applyAlignment="1">
      <alignment vertical="center"/>
    </xf>
    <xf numFmtId="41" fontId="8" fillId="0" borderId="94" xfId="1" applyNumberFormat="1" applyFont="1" applyBorder="1" applyAlignment="1">
      <alignment vertical="center" shrinkToFit="1"/>
    </xf>
    <xf numFmtId="41" fontId="8" fillId="4" borderId="94" xfId="1" applyFont="1" applyFill="1" applyBorder="1" applyAlignment="1">
      <alignment vertical="center" shrinkToFit="1"/>
    </xf>
    <xf numFmtId="41" fontId="7" fillId="5" borderId="94" xfId="1" applyFont="1" applyFill="1" applyBorder="1" applyAlignment="1">
      <alignment vertical="center" shrinkToFit="1"/>
    </xf>
    <xf numFmtId="41" fontId="7" fillId="5" borderId="92" xfId="1" applyFont="1" applyFill="1" applyBorder="1" applyAlignment="1">
      <alignment vertical="center" shrinkToFit="1"/>
    </xf>
    <xf numFmtId="41" fontId="7" fillId="0" borderId="94" xfId="1" applyFont="1" applyBorder="1" applyAlignment="1">
      <alignment vertical="center" shrinkToFit="1"/>
    </xf>
    <xf numFmtId="41" fontId="7" fillId="5" borderId="94" xfId="1" applyFont="1" applyFill="1" applyBorder="1" applyAlignment="1">
      <alignment horizontal="right" vertical="center" shrinkToFit="1"/>
    </xf>
    <xf numFmtId="41" fontId="8" fillId="3" borderId="94" xfId="1" applyFont="1" applyFill="1" applyBorder="1" applyAlignment="1">
      <alignment vertical="center" shrinkToFit="1"/>
    </xf>
    <xf numFmtId="41" fontId="8" fillId="0" borderId="67" xfId="1" applyNumberFormat="1" applyFont="1" applyBorder="1" applyAlignment="1">
      <alignment vertical="center" shrinkToFit="1"/>
    </xf>
    <xf numFmtId="0" fontId="7" fillId="0" borderId="95" xfId="0" applyFont="1" applyBorder="1" applyAlignment="1">
      <alignment vertical="center" shrinkToFit="1"/>
    </xf>
    <xf numFmtId="41" fontId="7" fillId="5" borderId="95" xfId="0" applyNumberFormat="1" applyFont="1" applyFill="1" applyBorder="1" applyAlignment="1">
      <alignment vertical="center" shrinkToFit="1"/>
    </xf>
    <xf numFmtId="41" fontId="7" fillId="5" borderId="92" xfId="0" applyNumberFormat="1" applyFont="1" applyFill="1" applyBorder="1" applyAlignment="1">
      <alignment vertical="center" shrinkToFit="1"/>
    </xf>
    <xf numFmtId="41" fontId="7" fillId="5" borderId="95" xfId="1" applyFont="1" applyFill="1" applyBorder="1" applyAlignment="1">
      <alignment vertical="center" shrinkToFit="1"/>
    </xf>
    <xf numFmtId="41" fontId="7" fillId="5" borderId="31" xfId="0" applyNumberFormat="1" applyFont="1" applyFill="1" applyBorder="1" applyAlignment="1">
      <alignment vertical="center" shrinkToFit="1"/>
    </xf>
    <xf numFmtId="41" fontId="7" fillId="5" borderId="28" xfId="0" applyNumberFormat="1" applyFont="1" applyFill="1" applyBorder="1" applyAlignment="1">
      <alignment vertical="center" shrinkToFit="1"/>
    </xf>
    <xf numFmtId="0" fontId="7" fillId="2" borderId="67" xfId="0" applyFont="1" applyFill="1" applyBorder="1" applyAlignment="1">
      <alignment horizontal="center" vertical="center"/>
    </xf>
    <xf numFmtId="0" fontId="7" fillId="2" borderId="89" xfId="0" applyFont="1" applyFill="1" applyBorder="1" applyAlignment="1">
      <alignment horizontal="center" vertical="center" shrinkToFit="1"/>
    </xf>
    <xf numFmtId="177" fontId="26" fillId="0" borderId="87" xfId="1" applyNumberFormat="1" applyFont="1" applyBorder="1" applyAlignment="1">
      <alignment vertical="center" shrinkToFit="1"/>
    </xf>
    <xf numFmtId="0" fontId="31" fillId="0" borderId="13" xfId="3" applyFont="1" applyBorder="1" applyAlignment="1">
      <alignment horizontal="left" vertical="center"/>
    </xf>
    <xf numFmtId="0" fontId="31" fillId="0" borderId="13" xfId="3" applyFont="1" applyBorder="1" applyAlignment="1">
      <alignment horizontal="left" vertical="center" shrinkToFi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67" xfId="0" applyFont="1" applyFill="1" applyBorder="1" applyAlignment="1">
      <alignment horizontal="center" vertical="center"/>
    </xf>
    <xf numFmtId="0" fontId="7" fillId="2" borderId="96" xfId="0" applyFont="1" applyFill="1" applyBorder="1" applyAlignment="1">
      <alignment horizontal="center" vertical="center"/>
    </xf>
    <xf numFmtId="41" fontId="8" fillId="0" borderId="94" xfId="1" applyFont="1" applyBorder="1" applyAlignment="1">
      <alignment vertical="center" shrinkToFit="1"/>
    </xf>
    <xf numFmtId="41" fontId="7" fillId="0" borderId="94" xfId="0" applyNumberFormat="1" applyFont="1" applyBorder="1" applyAlignment="1">
      <alignment horizontal="center" vertical="center" shrinkToFit="1"/>
    </xf>
    <xf numFmtId="41" fontId="7" fillId="0" borderId="98" xfId="0" applyNumberFormat="1" applyFont="1" applyBorder="1" applyAlignment="1">
      <alignment horizontal="center" vertical="center" shrinkToFit="1"/>
    </xf>
    <xf numFmtId="41" fontId="7" fillId="0" borderId="100" xfId="0" applyNumberFormat="1" applyFont="1" applyBorder="1" applyAlignment="1">
      <alignment horizontal="center" vertical="center" shrinkToFit="1"/>
    </xf>
    <xf numFmtId="41" fontId="8" fillId="5" borderId="67" xfId="1" applyNumberFormat="1" applyFont="1" applyFill="1" applyBorder="1" applyAlignment="1">
      <alignment vertical="center" shrinkToFit="1"/>
    </xf>
    <xf numFmtId="41" fontId="7" fillId="5" borderId="94" xfId="0" applyNumberFormat="1" applyFont="1" applyFill="1" applyBorder="1" applyAlignment="1">
      <alignment vertical="center" shrinkToFit="1"/>
    </xf>
    <xf numFmtId="41" fontId="7" fillId="5" borderId="98" xfId="0" applyNumberFormat="1" applyFont="1" applyFill="1" applyBorder="1" applyAlignment="1">
      <alignment horizontal="right" vertical="center" shrinkToFit="1"/>
    </xf>
    <xf numFmtId="0" fontId="7" fillId="5" borderId="98" xfId="0" applyFont="1" applyFill="1" applyBorder="1" applyAlignment="1">
      <alignment horizontal="center" vertical="center" shrinkToFit="1"/>
    </xf>
    <xf numFmtId="41" fontId="7" fillId="5" borderId="100" xfId="0" applyNumberFormat="1" applyFont="1" applyFill="1" applyBorder="1" applyAlignment="1">
      <alignment vertical="center" shrinkToFit="1"/>
    </xf>
    <xf numFmtId="0" fontId="7" fillId="0" borderId="101" xfId="0" applyFont="1" applyBorder="1" applyAlignment="1">
      <alignment vertical="center" shrinkToFit="1"/>
    </xf>
    <xf numFmtId="41" fontId="8" fillId="4" borderId="67" xfId="1" applyNumberFormat="1" applyFont="1" applyFill="1" applyBorder="1" applyAlignment="1">
      <alignment vertical="center" shrinkToFit="1"/>
    </xf>
    <xf numFmtId="41" fontId="7" fillId="4" borderId="94" xfId="0" applyNumberFormat="1" applyFont="1" applyFill="1" applyBorder="1" applyAlignment="1">
      <alignment vertical="center" shrinkToFit="1"/>
    </xf>
    <xf numFmtId="41" fontId="7" fillId="4" borderId="98" xfId="0" applyNumberFormat="1" applyFont="1" applyFill="1" applyBorder="1" applyAlignment="1">
      <alignment horizontal="right" vertical="center" shrinkToFit="1"/>
    </xf>
    <xf numFmtId="0" fontId="7" fillId="4" borderId="98" xfId="0" applyFont="1" applyFill="1" applyBorder="1" applyAlignment="1">
      <alignment horizontal="center" vertical="center" shrinkToFit="1"/>
    </xf>
    <xf numFmtId="41" fontId="8" fillId="4" borderId="100" xfId="0" applyNumberFormat="1" applyFont="1" applyFill="1" applyBorder="1" applyAlignment="1">
      <alignment vertical="center" shrinkToFit="1"/>
    </xf>
    <xf numFmtId="0" fontId="7" fillId="5" borderId="94" xfId="0" applyFont="1" applyFill="1" applyBorder="1" applyAlignment="1">
      <alignment vertical="center" shrinkToFit="1"/>
    </xf>
    <xf numFmtId="0" fontId="7" fillId="5" borderId="98" xfId="0" applyNumberFormat="1" applyFont="1" applyFill="1" applyBorder="1" applyAlignment="1">
      <alignment horizontal="right" vertical="center" shrinkToFit="1"/>
    </xf>
    <xf numFmtId="41" fontId="8" fillId="5" borderId="100" xfId="0" applyNumberFormat="1" applyFont="1" applyFill="1" applyBorder="1" applyAlignment="1">
      <alignment vertical="center" shrinkToFit="1"/>
    </xf>
    <xf numFmtId="41" fontId="7" fillId="5" borderId="95" xfId="1" applyNumberFormat="1" applyFont="1" applyFill="1" applyBorder="1" applyAlignment="1">
      <alignment vertical="center" shrinkToFit="1"/>
    </xf>
    <xf numFmtId="41" fontId="7" fillId="5" borderId="92" xfId="1" applyNumberFormat="1" applyFont="1" applyFill="1" applyBorder="1" applyAlignment="1">
      <alignment vertical="center" shrinkToFit="1"/>
    </xf>
    <xf numFmtId="0" fontId="7" fillId="0" borderId="94" xfId="0" applyFont="1" applyBorder="1" applyAlignment="1">
      <alignment horizontal="left" vertical="center" shrinkToFit="1"/>
    </xf>
    <xf numFmtId="0" fontId="7" fillId="0" borderId="98" xfId="0" applyNumberFormat="1" applyFont="1" applyBorder="1" applyAlignment="1">
      <alignment horizontal="right" vertical="center" shrinkToFit="1"/>
    </xf>
    <xf numFmtId="0" fontId="7" fillId="0" borderId="98" xfId="0" applyFont="1" applyBorder="1" applyAlignment="1">
      <alignment horizontal="center" vertical="center" shrinkToFit="1"/>
    </xf>
    <xf numFmtId="41" fontId="7" fillId="0" borderId="100" xfId="0" applyNumberFormat="1" applyFont="1" applyBorder="1" applyAlignment="1">
      <alignment vertical="center" shrinkToFit="1"/>
    </xf>
    <xf numFmtId="0" fontId="7" fillId="0" borderId="92" xfId="0" applyFont="1" applyBorder="1" applyAlignment="1">
      <alignment horizontal="left" vertical="center" shrinkToFit="1"/>
    </xf>
    <xf numFmtId="41" fontId="7" fillId="0" borderId="93" xfId="0" applyNumberFormat="1" applyFont="1" applyBorder="1" applyAlignment="1">
      <alignment vertical="center" shrinkToFit="1"/>
    </xf>
    <xf numFmtId="41" fontId="8" fillId="4" borderId="67" xfId="1" applyFont="1" applyFill="1" applyBorder="1" applyAlignment="1">
      <alignment vertical="center" shrinkToFit="1"/>
    </xf>
    <xf numFmtId="0" fontId="7" fillId="4" borderId="94" xfId="0" applyFont="1" applyFill="1" applyBorder="1" applyAlignment="1">
      <alignment vertical="center" shrinkToFit="1"/>
    </xf>
    <xf numFmtId="41" fontId="7" fillId="0" borderId="98" xfId="0" applyNumberFormat="1" applyFont="1" applyBorder="1" applyAlignment="1">
      <alignment horizontal="right" vertical="center" shrinkToFit="1"/>
    </xf>
    <xf numFmtId="0" fontId="7" fillId="5" borderId="94" xfId="0" applyFont="1" applyFill="1" applyBorder="1" applyAlignment="1">
      <alignment horizontal="left" vertical="center" shrinkToFit="1"/>
    </xf>
    <xf numFmtId="0" fontId="7" fillId="5" borderId="95" xfId="0" applyFont="1" applyFill="1" applyBorder="1" applyAlignment="1">
      <alignment vertical="center" shrinkToFit="1"/>
    </xf>
    <xf numFmtId="0" fontId="7" fillId="5" borderId="67" xfId="0" applyFont="1" applyFill="1" applyBorder="1" applyAlignment="1">
      <alignment vertical="center" shrinkToFit="1"/>
    </xf>
    <xf numFmtId="41" fontId="8" fillId="5" borderId="98" xfId="0" applyNumberFormat="1" applyFont="1" applyFill="1" applyBorder="1" applyAlignment="1">
      <alignment vertical="center" shrinkToFit="1"/>
    </xf>
    <xf numFmtId="0" fontId="10" fillId="5" borderId="94" xfId="0" applyFont="1" applyFill="1" applyBorder="1" applyAlignment="1">
      <alignment vertical="center" shrinkToFit="1"/>
    </xf>
    <xf numFmtId="0" fontId="7" fillId="0" borderId="94" xfId="0" applyFont="1" applyBorder="1" applyAlignment="1">
      <alignment vertical="center" shrinkToFit="1"/>
    </xf>
    <xf numFmtId="41" fontId="7" fillId="3" borderId="94" xfId="0" applyNumberFormat="1" applyFont="1" applyFill="1" applyBorder="1" applyAlignment="1">
      <alignment horizontal="right" vertical="center" shrinkToFit="1"/>
    </xf>
    <xf numFmtId="0" fontId="7" fillId="3" borderId="98" xfId="0" applyFont="1" applyFill="1" applyBorder="1" applyAlignment="1">
      <alignment horizontal="center" vertical="center" shrinkToFit="1"/>
    </xf>
    <xf numFmtId="41" fontId="8" fillId="3" borderId="100" xfId="0" applyNumberFormat="1" applyFont="1" applyFill="1" applyBorder="1" applyAlignment="1">
      <alignment vertical="center" shrinkToFit="1"/>
    </xf>
    <xf numFmtId="0" fontId="7" fillId="0" borderId="98" xfId="0" applyFont="1" applyBorder="1" applyAlignment="1">
      <alignment vertical="center" shrinkToFit="1"/>
    </xf>
    <xf numFmtId="41" fontId="7" fillId="5" borderId="67" xfId="0" applyNumberFormat="1" applyFont="1" applyFill="1" applyBorder="1" applyAlignment="1">
      <alignment vertical="center" shrinkToFit="1"/>
    </xf>
    <xf numFmtId="41" fontId="8" fillId="0" borderId="100" xfId="0" applyNumberFormat="1" applyFont="1" applyBorder="1" applyAlignment="1">
      <alignment vertical="center" shrinkToFit="1"/>
    </xf>
    <xf numFmtId="0" fontId="7" fillId="3" borderId="94" xfId="0" applyFont="1" applyFill="1" applyBorder="1" applyAlignment="1">
      <alignment vertical="center" shrinkToFit="1"/>
    </xf>
    <xf numFmtId="0" fontId="7" fillId="3" borderId="98" xfId="0" applyNumberFormat="1" applyFont="1" applyFill="1" applyBorder="1" applyAlignment="1">
      <alignment horizontal="right" vertical="center" shrinkToFit="1"/>
    </xf>
    <xf numFmtId="41" fontId="7" fillId="0" borderId="94" xfId="1" applyNumberFormat="1" applyFont="1" applyBorder="1" applyAlignment="1">
      <alignment vertical="center" shrinkToFit="1"/>
    </xf>
    <xf numFmtId="41" fontId="7" fillId="5" borderId="94" xfId="1" applyNumberFormat="1" applyFont="1" applyFill="1" applyBorder="1" applyAlignment="1">
      <alignment vertical="center" shrinkToFit="1"/>
    </xf>
    <xf numFmtId="0" fontId="9" fillId="0" borderId="67" xfId="0" applyFont="1" applyBorder="1" applyAlignment="1">
      <alignment vertical="center" shrinkToFit="1"/>
    </xf>
    <xf numFmtId="41" fontId="8" fillId="5" borderId="93" xfId="0" applyNumberFormat="1" applyFont="1" applyFill="1" applyBorder="1" applyAlignment="1">
      <alignment vertical="center" shrinkToFit="1"/>
    </xf>
    <xf numFmtId="0" fontId="7" fillId="0" borderId="92" xfId="0" applyFont="1" applyBorder="1" applyAlignment="1">
      <alignment vertical="center" shrinkToFit="1"/>
    </xf>
    <xf numFmtId="0" fontId="7" fillId="0" borderId="96" xfId="0" applyFont="1" applyBorder="1" applyAlignment="1">
      <alignment vertical="center" shrinkToFit="1"/>
    </xf>
    <xf numFmtId="0" fontId="7" fillId="0" borderId="94" xfId="0" applyNumberFormat="1" applyFont="1" applyBorder="1" applyAlignment="1">
      <alignment horizontal="right" vertical="center" shrinkToFit="1"/>
    </xf>
    <xf numFmtId="0" fontId="7" fillId="3" borderId="94" xfId="0" applyNumberFormat="1" applyFont="1" applyFill="1" applyBorder="1" applyAlignment="1">
      <alignment horizontal="right" vertical="center" shrinkToFit="1"/>
    </xf>
    <xf numFmtId="41" fontId="7" fillId="0" borderId="94" xfId="1" applyFont="1" applyBorder="1" applyAlignment="1">
      <alignment horizontal="right" vertical="center" shrinkToFit="1"/>
    </xf>
    <xf numFmtId="0" fontId="7" fillId="0" borderId="102" xfId="0" applyFont="1" applyBorder="1" applyAlignment="1">
      <alignment vertical="center" shrinkToFit="1"/>
    </xf>
    <xf numFmtId="0" fontId="7" fillId="0" borderId="103" xfId="0" applyFont="1" applyBorder="1" applyAlignment="1">
      <alignment vertical="center" shrinkToFit="1"/>
    </xf>
    <xf numFmtId="41" fontId="7" fillId="0" borderId="103" xfId="1" applyNumberFormat="1" applyFont="1" applyBorder="1" applyAlignment="1">
      <alignment vertical="center" shrinkToFit="1"/>
    </xf>
    <xf numFmtId="41" fontId="7" fillId="0" borderId="103" xfId="1" applyFont="1" applyBorder="1" applyAlignment="1">
      <alignment vertical="center" shrinkToFit="1"/>
    </xf>
    <xf numFmtId="0" fontId="7" fillId="0" borderId="104" xfId="0" applyFont="1" applyBorder="1" applyAlignment="1">
      <alignment vertical="center" shrinkToFit="1"/>
    </xf>
    <xf numFmtId="41" fontId="7" fillId="0" borderId="103" xfId="1" applyFont="1" applyBorder="1" applyAlignment="1">
      <alignment horizontal="right" vertical="center" shrinkToFit="1"/>
    </xf>
    <xf numFmtId="0" fontId="7" fillId="0" borderId="103" xfId="0" applyFont="1" applyBorder="1" applyAlignment="1">
      <alignment horizontal="center" vertical="center" shrinkToFit="1"/>
    </xf>
    <xf numFmtId="41" fontId="7" fillId="0" borderId="105" xfId="0" applyNumberFormat="1" applyFont="1" applyBorder="1" applyAlignment="1">
      <alignment vertical="center" shrinkToFit="1"/>
    </xf>
    <xf numFmtId="0" fontId="7" fillId="0" borderId="67" xfId="0" applyFont="1" applyBorder="1" applyAlignment="1">
      <alignment vertical="center"/>
    </xf>
    <xf numFmtId="0" fontId="6" fillId="0" borderId="14" xfId="3" applyFont="1" applyBorder="1" applyAlignment="1">
      <alignment horizontal="center" vertical="center" wrapText="1"/>
    </xf>
    <xf numFmtId="0" fontId="6" fillId="0" borderId="4" xfId="3" applyFont="1" applyBorder="1" applyAlignment="1">
      <alignment horizontal="center" vertical="center" wrapText="1"/>
    </xf>
    <xf numFmtId="0" fontId="6" fillId="0" borderId="14" xfId="3" applyFont="1" applyBorder="1" applyAlignment="1">
      <alignment horizontal="center" vertical="center" wrapText="1"/>
    </xf>
    <xf numFmtId="0" fontId="6" fillId="0" borderId="23" xfId="3" applyFont="1" applyBorder="1" applyAlignment="1">
      <alignment horizontal="center" vertical="center" wrapText="1"/>
    </xf>
    <xf numFmtId="0" fontId="6" fillId="0" borderId="4" xfId="3" applyFont="1" applyBorder="1" applyAlignment="1">
      <alignment horizontal="center" vertical="center" wrapText="1"/>
    </xf>
    <xf numFmtId="177" fontId="27" fillId="4" borderId="86" xfId="1" applyNumberFormat="1" applyFont="1" applyFill="1" applyBorder="1" applyAlignment="1">
      <alignment vertical="center" shrinkToFit="1"/>
    </xf>
    <xf numFmtId="177" fontId="26" fillId="0" borderId="86" xfId="1" applyNumberFormat="1" applyFont="1" applyBorder="1" applyAlignment="1">
      <alignment vertical="center" shrinkToFit="1"/>
    </xf>
    <xf numFmtId="177" fontId="27" fillId="0" borderId="86" xfId="1" applyNumberFormat="1" applyFont="1" applyBorder="1" applyAlignment="1">
      <alignment horizontal="right" vertical="center" shrinkToFit="1"/>
    </xf>
    <xf numFmtId="0" fontId="7" fillId="2" borderId="67" xfId="0" applyFont="1" applyFill="1" applyBorder="1" applyAlignment="1">
      <alignment horizontal="center" vertical="center"/>
    </xf>
    <xf numFmtId="41" fontId="8" fillId="5" borderId="94" xfId="1" applyNumberFormat="1" applyFont="1" applyFill="1" applyBorder="1" applyAlignment="1">
      <alignment vertical="center" shrinkToFit="1"/>
    </xf>
    <xf numFmtId="41" fontId="7" fillId="5" borderId="98" xfId="1" applyFont="1" applyFill="1" applyBorder="1" applyAlignment="1">
      <alignment vertical="center" shrinkToFit="1"/>
    </xf>
    <xf numFmtId="0" fontId="7" fillId="5" borderId="32" xfId="0" applyFont="1" applyFill="1" applyBorder="1" applyAlignment="1">
      <alignment vertical="center" shrinkToFit="1"/>
    </xf>
    <xf numFmtId="41" fontId="7" fillId="0" borderId="106" xfId="1" applyFont="1" applyBorder="1" applyAlignment="1">
      <alignment vertical="center" shrinkToFit="1"/>
    </xf>
    <xf numFmtId="0" fontId="22" fillId="0" borderId="0" xfId="2" applyFont="1" applyBorder="1" applyAlignment="1">
      <alignment horizontal="center" vertical="center" wrapText="1"/>
    </xf>
    <xf numFmtId="0" fontId="23" fillId="0" borderId="0" xfId="2" applyFont="1" applyBorder="1" applyAlignment="1">
      <alignment horizontal="left" vertical="center"/>
    </xf>
    <xf numFmtId="0" fontId="24" fillId="0" borderId="0" xfId="2" applyFont="1" applyBorder="1" applyAlignment="1">
      <alignment horizontal="center" vertical="center"/>
    </xf>
    <xf numFmtId="0" fontId="6" fillId="0" borderId="76" xfId="3" applyFont="1" applyBorder="1" applyAlignment="1">
      <alignment horizontal="center" vertical="center" wrapText="1"/>
    </xf>
    <xf numFmtId="0" fontId="6" fillId="0" borderId="15" xfId="3" applyFont="1" applyBorder="1" applyAlignment="1">
      <alignment horizontal="center" vertical="center" wrapText="1"/>
    </xf>
    <xf numFmtId="0" fontId="6" fillId="0" borderId="14" xfId="3" applyFont="1" applyBorder="1" applyAlignment="1">
      <alignment horizontal="center" vertical="center" wrapText="1"/>
    </xf>
    <xf numFmtId="0" fontId="6" fillId="0" borderId="23" xfId="3" applyFont="1" applyBorder="1" applyAlignment="1">
      <alignment horizontal="center" vertical="center" wrapText="1"/>
    </xf>
    <xf numFmtId="0" fontId="6" fillId="0" borderId="22" xfId="3" applyFont="1" applyBorder="1" applyAlignment="1">
      <alignment horizontal="center" vertical="center" wrapText="1"/>
    </xf>
    <xf numFmtId="0" fontId="13" fillId="0" borderId="0" xfId="3" applyFont="1" applyAlignment="1">
      <alignment horizontal="left" vertical="center" shrinkToFit="1"/>
    </xf>
    <xf numFmtId="0" fontId="17" fillId="0" borderId="0" xfId="3" applyFont="1" applyAlignment="1">
      <alignment horizontal="left" vertical="center" shrinkToFit="1"/>
    </xf>
    <xf numFmtId="0" fontId="17" fillId="0" borderId="0" xfId="3" applyFont="1" applyAlignment="1">
      <alignment horizontal="left" vertical="center"/>
    </xf>
    <xf numFmtId="0" fontId="13" fillId="0" borderId="0" xfId="3" applyFont="1" applyAlignment="1">
      <alignment horizontal="left" vertical="center" wrapText="1"/>
    </xf>
    <xf numFmtId="0" fontId="11" fillId="0" borderId="0" xfId="3" applyFont="1" applyAlignment="1">
      <alignment horizontal="center" vertical="center" wrapText="1"/>
    </xf>
    <xf numFmtId="0" fontId="0" fillId="0" borderId="0" xfId="0"/>
    <xf numFmtId="0" fontId="6" fillId="0" borderId="10" xfId="3" applyFont="1" applyBorder="1" applyAlignment="1">
      <alignment horizontal="center" vertical="center" wrapText="1"/>
    </xf>
    <xf numFmtId="0" fontId="19" fillId="0" borderId="12" xfId="0" applyFont="1" applyBorder="1"/>
    <xf numFmtId="0" fontId="16" fillId="0" borderId="7" xfId="3" applyFont="1" applyBorder="1" applyAlignment="1">
      <alignment horizontal="center" vertical="center"/>
    </xf>
    <xf numFmtId="0" fontId="16" fillId="0" borderId="8" xfId="3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 wrapText="1"/>
    </xf>
    <xf numFmtId="0" fontId="6" fillId="0" borderId="8" xfId="3" applyFont="1" applyBorder="1" applyAlignment="1">
      <alignment horizontal="center" vertical="center" wrapText="1"/>
    </xf>
    <xf numFmtId="0" fontId="6" fillId="0" borderId="34" xfId="3" applyFont="1" applyBorder="1" applyAlignment="1">
      <alignment horizontal="center" vertical="center" wrapText="1"/>
    </xf>
    <xf numFmtId="0" fontId="6" fillId="0" borderId="4" xfId="3" applyFont="1" applyBorder="1" applyAlignment="1">
      <alignment horizontal="center" vertical="center" wrapText="1"/>
    </xf>
    <xf numFmtId="0" fontId="26" fillId="0" borderId="77" xfId="0" applyFont="1" applyBorder="1" applyAlignment="1">
      <alignment horizontal="center" vertical="center" wrapText="1"/>
    </xf>
    <xf numFmtId="0" fontId="26" fillId="0" borderId="78" xfId="0" applyFont="1" applyBorder="1" applyAlignment="1">
      <alignment horizontal="center" vertical="center" wrapText="1"/>
    </xf>
    <xf numFmtId="0" fontId="26" fillId="0" borderId="79" xfId="0" applyFont="1" applyBorder="1" applyAlignment="1">
      <alignment horizontal="center" vertical="center" wrapText="1"/>
    </xf>
    <xf numFmtId="0" fontId="26" fillId="0" borderId="80" xfId="0" applyFont="1" applyBorder="1" applyAlignment="1">
      <alignment horizontal="center" vertical="center" wrapText="1"/>
    </xf>
    <xf numFmtId="0" fontId="26" fillId="0" borderId="81" xfId="0" applyFont="1" applyBorder="1" applyAlignment="1">
      <alignment horizontal="center" vertical="center" wrapText="1"/>
    </xf>
    <xf numFmtId="0" fontId="26" fillId="0" borderId="82" xfId="0" applyFont="1" applyBorder="1" applyAlignment="1">
      <alignment horizontal="center" vertical="center" wrapText="1"/>
    </xf>
    <xf numFmtId="0" fontId="26" fillId="4" borderId="37" xfId="0" applyFont="1" applyFill="1" applyBorder="1" applyAlignment="1">
      <alignment horizontal="left" vertical="center" wrapText="1"/>
    </xf>
    <xf numFmtId="0" fontId="26" fillId="4" borderId="46" xfId="0" applyFont="1" applyFill="1" applyBorder="1" applyAlignment="1">
      <alignment horizontal="left" vertical="center" wrapText="1"/>
    </xf>
    <xf numFmtId="0" fontId="26" fillId="0" borderId="83" xfId="0" applyFont="1" applyBorder="1" applyAlignment="1">
      <alignment horizontal="left" vertical="center" wrapText="1"/>
    </xf>
    <xf numFmtId="0" fontId="26" fillId="0" borderId="84" xfId="0" applyFont="1" applyBorder="1" applyAlignment="1">
      <alignment horizontal="left" vertical="center" wrapText="1"/>
    </xf>
    <xf numFmtId="0" fontId="26" fillId="0" borderId="85" xfId="0" applyFont="1" applyBorder="1" applyAlignment="1">
      <alignment horizontal="left" vertical="center" wrapText="1"/>
    </xf>
    <xf numFmtId="0" fontId="26" fillId="0" borderId="39" xfId="0" applyFont="1" applyBorder="1" applyAlignment="1">
      <alignment horizontal="left" vertical="center" wrapText="1"/>
    </xf>
    <xf numFmtId="0" fontId="26" fillId="0" borderId="41" xfId="0" applyFont="1" applyBorder="1" applyAlignment="1">
      <alignment horizontal="left" vertical="center" wrapText="1"/>
    </xf>
    <xf numFmtId="0" fontId="26" fillId="0" borderId="38" xfId="0" applyFont="1" applyBorder="1" applyAlignment="1">
      <alignment horizontal="left" vertical="center" wrapText="1"/>
    </xf>
    <xf numFmtId="0" fontId="26" fillId="4" borderId="36" xfId="0" applyFont="1" applyFill="1" applyBorder="1" applyAlignment="1">
      <alignment horizontal="left" vertical="center" wrapText="1"/>
    </xf>
    <xf numFmtId="0" fontId="26" fillId="6" borderId="39" xfId="0" applyFont="1" applyFill="1" applyBorder="1" applyAlignment="1">
      <alignment horizontal="left" vertical="center" wrapText="1"/>
    </xf>
    <xf numFmtId="0" fontId="26" fillId="6" borderId="38" xfId="0" applyFont="1" applyFill="1" applyBorder="1" applyAlignment="1">
      <alignment horizontal="left" vertical="center" wrapText="1"/>
    </xf>
    <xf numFmtId="0" fontId="26" fillId="0" borderId="86" xfId="0" applyFont="1" applyBorder="1" applyAlignment="1">
      <alignment horizontal="left" vertical="center" wrapText="1"/>
    </xf>
    <xf numFmtId="0" fontId="26" fillId="4" borderId="86" xfId="0" applyFont="1" applyFill="1" applyBorder="1" applyAlignment="1">
      <alignment horizontal="left" vertical="center" wrapText="1"/>
    </xf>
    <xf numFmtId="0" fontId="26" fillId="4" borderId="90" xfId="0" applyFont="1" applyFill="1" applyBorder="1" applyAlignment="1">
      <alignment horizontal="left" vertical="center" wrapText="1"/>
    </xf>
    <xf numFmtId="0" fontId="26" fillId="4" borderId="85" xfId="0" applyFont="1" applyFill="1" applyBorder="1" applyAlignment="1">
      <alignment horizontal="left" vertical="center" wrapText="1"/>
    </xf>
    <xf numFmtId="0" fontId="26" fillId="4" borderId="83" xfId="0" applyFont="1" applyFill="1" applyBorder="1" applyAlignment="1">
      <alignment horizontal="left" vertical="center" wrapText="1"/>
    </xf>
    <xf numFmtId="0" fontId="26" fillId="3" borderId="84" xfId="0" applyFont="1" applyFill="1" applyBorder="1" applyAlignment="1">
      <alignment horizontal="left" vertical="center" wrapText="1"/>
    </xf>
    <xf numFmtId="0" fontId="26" fillId="3" borderId="85" xfId="0" applyFont="1" applyFill="1" applyBorder="1" applyAlignment="1">
      <alignment horizontal="left" vertical="center" wrapText="1"/>
    </xf>
    <xf numFmtId="0" fontId="26" fillId="0" borderId="48" xfId="0" applyFont="1" applyBorder="1" applyAlignment="1">
      <alignment horizontal="left" vertical="center" wrapText="1"/>
    </xf>
    <xf numFmtId="0" fontId="26" fillId="0" borderId="51" xfId="0" applyFont="1" applyBorder="1" applyAlignment="1">
      <alignment horizontal="left" vertical="center" wrapText="1"/>
    </xf>
    <xf numFmtId="0" fontId="26" fillId="0" borderId="50" xfId="0" applyFont="1" applyBorder="1" applyAlignment="1">
      <alignment horizontal="left" vertical="center" wrapText="1"/>
    </xf>
    <xf numFmtId="0" fontId="26" fillId="4" borderId="48" xfId="0" applyFont="1" applyFill="1" applyBorder="1" applyAlignment="1">
      <alignment horizontal="left" vertical="center" wrapText="1"/>
    </xf>
    <xf numFmtId="0" fontId="26" fillId="4" borderId="50" xfId="0" applyFont="1" applyFill="1" applyBorder="1" applyAlignment="1">
      <alignment horizontal="left" vertical="center" wrapText="1"/>
    </xf>
    <xf numFmtId="0" fontId="26" fillId="0" borderId="49" xfId="0" applyFont="1" applyBorder="1" applyAlignment="1">
      <alignment horizontal="left" vertical="center" wrapText="1"/>
    </xf>
    <xf numFmtId="0" fontId="26" fillId="6" borderId="49" xfId="0" applyFont="1" applyFill="1" applyBorder="1" applyAlignment="1">
      <alignment horizontal="left" vertical="center" wrapText="1"/>
    </xf>
    <xf numFmtId="0" fontId="26" fillId="6" borderId="48" xfId="0" applyFont="1" applyFill="1" applyBorder="1" applyAlignment="1">
      <alignment horizontal="left" vertical="center" wrapText="1"/>
    </xf>
    <xf numFmtId="0" fontId="26" fillId="6" borderId="50" xfId="0" applyFont="1" applyFill="1" applyBorder="1" applyAlignment="1">
      <alignment horizontal="left" vertical="center" wrapText="1"/>
    </xf>
    <xf numFmtId="0" fontId="26" fillId="2" borderId="49" xfId="0" applyFont="1" applyFill="1" applyBorder="1" applyAlignment="1">
      <alignment horizontal="center" vertical="center" wrapText="1"/>
    </xf>
    <xf numFmtId="0" fontId="26" fillId="2" borderId="45" xfId="0" applyFont="1" applyFill="1" applyBorder="1" applyAlignment="1">
      <alignment horizontal="center" vertical="center" wrapText="1"/>
    </xf>
    <xf numFmtId="0" fontId="26" fillId="2" borderId="42" xfId="0" applyFont="1" applyFill="1" applyBorder="1" applyAlignment="1">
      <alignment horizontal="center" vertical="center" wrapText="1"/>
    </xf>
    <xf numFmtId="0" fontId="26" fillId="0" borderId="49" xfId="0" applyFont="1" applyBorder="1" applyAlignment="1">
      <alignment horizontal="center" vertical="center" wrapText="1"/>
    </xf>
    <xf numFmtId="0" fontId="26" fillId="2" borderId="44" xfId="0" applyFont="1" applyFill="1" applyBorder="1" applyAlignment="1">
      <alignment horizontal="center" vertical="center" shrinkToFit="1"/>
    </xf>
    <xf numFmtId="0" fontId="26" fillId="2" borderId="37" xfId="0" applyFont="1" applyFill="1" applyBorder="1" applyAlignment="1">
      <alignment horizontal="center" vertical="center" shrinkToFit="1"/>
    </xf>
    <xf numFmtId="0" fontId="28" fillId="0" borderId="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6" fillId="2" borderId="44" xfId="0" applyFont="1" applyFill="1" applyBorder="1" applyAlignment="1">
      <alignment horizontal="center" vertical="center" wrapText="1"/>
    </xf>
    <xf numFmtId="0" fontId="26" fillId="2" borderId="59" xfId="0" applyFont="1" applyFill="1" applyBorder="1" applyAlignment="1">
      <alignment horizontal="center" vertical="center" wrapText="1"/>
    </xf>
    <xf numFmtId="0" fontId="26" fillId="2" borderId="58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7" fillId="0" borderId="70" xfId="0" applyFont="1" applyBorder="1" applyAlignment="1">
      <alignment vertical="center"/>
    </xf>
    <xf numFmtId="0" fontId="7" fillId="0" borderId="67" xfId="0" applyFont="1" applyBorder="1" applyAlignment="1">
      <alignment vertical="center"/>
    </xf>
    <xf numFmtId="0" fontId="7" fillId="4" borderId="69" xfId="0" applyFont="1" applyFill="1" applyBorder="1" applyAlignment="1">
      <alignment vertical="center"/>
    </xf>
    <xf numFmtId="0" fontId="7" fillId="4" borderId="68" xfId="0" applyFont="1" applyFill="1" applyBorder="1" applyAlignment="1">
      <alignment vertical="center"/>
    </xf>
    <xf numFmtId="0" fontId="7" fillId="4" borderId="67" xfId="0" applyFont="1" applyFill="1" applyBorder="1" applyAlignment="1">
      <alignment vertical="center"/>
    </xf>
    <xf numFmtId="0" fontId="7" fillId="0" borderId="72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4" borderId="69" xfId="0" applyFont="1" applyFill="1" applyBorder="1" applyAlignment="1">
      <alignment horizontal="left" vertical="center"/>
    </xf>
    <xf numFmtId="0" fontId="7" fillId="4" borderId="68" xfId="0" applyFont="1" applyFill="1" applyBorder="1" applyAlignment="1">
      <alignment horizontal="left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 wrapText="1"/>
    </xf>
    <xf numFmtId="0" fontId="7" fillId="2" borderId="67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4" borderId="94" xfId="0" applyFont="1" applyFill="1" applyBorder="1" applyAlignment="1">
      <alignment horizontal="left" vertical="center" shrinkToFit="1"/>
    </xf>
    <xf numFmtId="0" fontId="7" fillId="4" borderId="99" xfId="0" applyFont="1" applyFill="1" applyBorder="1" applyAlignment="1">
      <alignment horizontal="left" vertical="center" shrinkToFi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0" borderId="97" xfId="0" applyFont="1" applyBorder="1" applyAlignment="1">
      <alignment horizontal="center" vertical="center" shrinkToFit="1"/>
    </xf>
    <xf numFmtId="0" fontId="7" fillId="0" borderId="98" xfId="0" applyFont="1" applyBorder="1" applyAlignment="1">
      <alignment horizontal="center" vertical="center" shrinkToFit="1"/>
    </xf>
    <xf numFmtId="0" fontId="7" fillId="0" borderId="99" xfId="0" applyFont="1" applyBorder="1" applyAlignment="1">
      <alignment horizontal="center" vertical="center" shrinkToFit="1"/>
    </xf>
    <xf numFmtId="0" fontId="7" fillId="5" borderId="97" xfId="0" applyFont="1" applyFill="1" applyBorder="1" applyAlignment="1">
      <alignment horizontal="left" vertical="center" shrinkToFit="1"/>
    </xf>
    <xf numFmtId="0" fontId="7" fillId="5" borderId="98" xfId="0" applyFont="1" applyFill="1" applyBorder="1" applyAlignment="1">
      <alignment horizontal="left" vertical="center" shrinkToFit="1"/>
    </xf>
    <xf numFmtId="0" fontId="7" fillId="5" borderId="99" xfId="0" applyFont="1" applyFill="1" applyBorder="1" applyAlignment="1">
      <alignment horizontal="left" vertical="center" shrinkToFit="1"/>
    </xf>
    <xf numFmtId="0" fontId="7" fillId="2" borderId="107" xfId="0" applyFont="1" applyFill="1" applyBorder="1" applyAlignment="1">
      <alignment horizontal="center" vertical="center" wrapText="1"/>
    </xf>
    <xf numFmtId="0" fontId="7" fillId="3" borderId="94" xfId="0" applyFont="1" applyFill="1" applyBorder="1" applyAlignment="1">
      <alignment horizontal="left" vertical="center" shrinkToFit="1"/>
    </xf>
    <xf numFmtId="0" fontId="7" fillId="3" borderId="99" xfId="0" applyFont="1" applyFill="1" applyBorder="1" applyAlignment="1">
      <alignment horizontal="left" vertical="center" shrinkToFit="1"/>
    </xf>
    <xf numFmtId="0" fontId="7" fillId="0" borderId="97" xfId="0" applyFont="1" applyBorder="1" applyAlignment="1">
      <alignment horizontal="left" vertical="center" shrinkToFit="1"/>
    </xf>
    <xf numFmtId="0" fontId="7" fillId="0" borderId="98" xfId="0" applyFont="1" applyBorder="1" applyAlignment="1">
      <alignment horizontal="left" vertical="center" shrinkToFit="1"/>
    </xf>
    <xf numFmtId="0" fontId="7" fillId="0" borderId="99" xfId="0" applyFont="1" applyBorder="1" applyAlignment="1">
      <alignment horizontal="left" vertical="center" shrinkToFit="1"/>
    </xf>
    <xf numFmtId="0" fontId="7" fillId="0" borderId="96" xfId="0" applyFont="1" applyBorder="1" applyAlignment="1">
      <alignment horizontal="left" vertical="center" shrinkToFit="1"/>
    </xf>
    <xf numFmtId="0" fontId="7" fillId="0" borderId="67" xfId="0" applyFont="1" applyBorder="1" applyAlignment="1">
      <alignment horizontal="left" vertical="center" shrinkToFit="1"/>
    </xf>
    <xf numFmtId="0" fontId="7" fillId="3" borderId="67" xfId="0" applyFont="1" applyFill="1" applyBorder="1" applyAlignment="1">
      <alignment horizontal="left" vertical="center" shrinkToFit="1"/>
    </xf>
  </cellXfs>
  <cellStyles count="10">
    <cellStyle name="쉼표 [0]" xfId="1" builtinId="6"/>
    <cellStyle name="쉼표 [0] 2" xfId="4"/>
    <cellStyle name="쉼표 [0] 2 2" xfId="7"/>
    <cellStyle name="표준" xfId="0" builtinId="0"/>
    <cellStyle name="표준 2" xfId="3"/>
    <cellStyle name="표준 2 2" xfId="8"/>
    <cellStyle name="표준 3" xfId="5"/>
    <cellStyle name="표준 4" xfId="6"/>
    <cellStyle name="표준 5" xfId="9"/>
    <cellStyle name="표준_2005년 추가경정 제안설명(최종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590550</xdr:colOff>
      <xdr:row>15</xdr:row>
      <xdr:rowOff>57150</xdr:rowOff>
    </xdr:from>
    <xdr:to>
      <xdr:col>4</xdr:col>
      <xdr:colOff>533400</xdr:colOff>
      <xdr:row>17</xdr:row>
      <xdr:rowOff>114300</xdr:rowOff>
    </xdr:to>
    <xdr:pic>
      <xdr:nvPicPr>
        <xdr:cNvPr id="4" name="그림 1" descr="사진 2204.bmp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7975" y="4772025"/>
          <a:ext cx="69532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workbookViewId="0">
      <selection activeCell="L10" sqref="L10"/>
    </sheetView>
  </sheetViews>
  <sheetFormatPr defaultColWidth="8.77734375" defaultRowHeight="24.95" customHeight="1"/>
  <cols>
    <col min="1" max="11" width="8.77734375" style="9" customWidth="1"/>
    <col min="12" max="12" width="8.77734375" style="10" customWidth="1"/>
    <col min="13" max="16384" width="8.77734375" style="9"/>
  </cols>
  <sheetData>
    <row r="1" spans="1:12" ht="24.95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8"/>
    </row>
    <row r="2" spans="1:12" ht="24.9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8"/>
    </row>
    <row r="3" spans="1:12" ht="24.9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8"/>
    </row>
    <row r="4" spans="1:12" ht="24.95" customHeight="1">
      <c r="A4" s="7"/>
      <c r="B4" s="353" t="s">
        <v>262</v>
      </c>
      <c r="C4" s="353"/>
      <c r="D4" s="353"/>
      <c r="E4" s="353"/>
      <c r="F4" s="353"/>
      <c r="G4" s="353"/>
      <c r="H4" s="353"/>
      <c r="I4" s="353"/>
      <c r="J4" s="353"/>
      <c r="K4" s="353"/>
      <c r="L4" s="353"/>
    </row>
    <row r="5" spans="1:12" ht="24.95" customHeight="1">
      <c r="A5" s="7"/>
      <c r="B5" s="353"/>
      <c r="C5" s="353"/>
      <c r="D5" s="353"/>
      <c r="E5" s="353"/>
      <c r="F5" s="353"/>
      <c r="G5" s="353"/>
      <c r="H5" s="353"/>
      <c r="I5" s="353"/>
      <c r="J5" s="353"/>
      <c r="K5" s="353"/>
      <c r="L5" s="353"/>
    </row>
    <row r="6" spans="1:12" ht="24.95" customHeight="1">
      <c r="A6" s="7"/>
      <c r="B6" s="353"/>
      <c r="C6" s="353"/>
      <c r="D6" s="353"/>
      <c r="E6" s="353"/>
      <c r="F6" s="353"/>
      <c r="G6" s="353"/>
      <c r="H6" s="353"/>
      <c r="I6" s="353"/>
      <c r="J6" s="353"/>
      <c r="K6" s="353"/>
      <c r="L6" s="353"/>
    </row>
    <row r="7" spans="1:12" ht="24.95" customHeight="1">
      <c r="A7" s="7"/>
      <c r="B7" s="353"/>
      <c r="C7" s="353"/>
      <c r="D7" s="353"/>
      <c r="E7" s="353"/>
      <c r="F7" s="353"/>
      <c r="G7" s="353"/>
      <c r="H7" s="353"/>
      <c r="I7" s="353"/>
      <c r="J7" s="353"/>
      <c r="K7" s="353"/>
      <c r="L7" s="353"/>
    </row>
    <row r="8" spans="1:12" ht="24.95" customHeigh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</row>
    <row r="9" spans="1:12" ht="24.95" customHeight="1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8"/>
    </row>
    <row r="10" spans="1:12" ht="24.9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8"/>
    </row>
    <row r="11" spans="1:12" ht="24.95" customHeight="1">
      <c r="A11" s="7"/>
      <c r="B11" s="7"/>
      <c r="C11" s="7"/>
      <c r="D11" s="7"/>
      <c r="E11" s="7"/>
      <c r="F11" s="7"/>
      <c r="G11" s="60" t="s">
        <v>223</v>
      </c>
      <c r="H11" s="7"/>
      <c r="I11" s="7"/>
      <c r="J11" s="7"/>
      <c r="K11" s="7"/>
      <c r="L11" s="8"/>
    </row>
    <row r="12" spans="1:12" ht="24.95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8"/>
    </row>
    <row r="13" spans="1:12" ht="24.95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8"/>
    </row>
    <row r="14" spans="1:12" ht="24.95" customHeight="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8"/>
    </row>
    <row r="15" spans="1:12" ht="24.95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8"/>
    </row>
    <row r="16" spans="1:12" ht="24.95" customHeight="1">
      <c r="A16" s="7"/>
      <c r="B16" s="7"/>
      <c r="C16" s="61"/>
      <c r="D16" s="62"/>
      <c r="E16" s="354"/>
      <c r="F16" s="354"/>
      <c r="G16" s="354"/>
      <c r="H16" s="354"/>
      <c r="I16" s="354"/>
      <c r="J16" s="62"/>
      <c r="K16" s="7"/>
      <c r="L16" s="8"/>
    </row>
    <row r="17" spans="1:12" ht="24.95" customHeight="1">
      <c r="A17" s="7"/>
      <c r="B17" s="7"/>
      <c r="C17" s="7"/>
      <c r="D17" s="47"/>
      <c r="E17" s="355" t="s">
        <v>100</v>
      </c>
      <c r="F17" s="355"/>
      <c r="G17" s="355"/>
      <c r="H17" s="355"/>
      <c r="I17" s="355"/>
      <c r="J17" s="47"/>
      <c r="K17" s="7"/>
      <c r="L17" s="8"/>
    </row>
    <row r="18" spans="1:12" ht="24.95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8"/>
    </row>
    <row r="19" spans="1:12" ht="24.95" customHeight="1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8"/>
    </row>
    <row r="20" spans="1:12" s="11" customFormat="1" ht="24.95" customHeight="1">
      <c r="L20" s="12"/>
    </row>
    <row r="21" spans="1:12" s="11" customFormat="1" ht="24.95" customHeight="1">
      <c r="L21" s="12"/>
    </row>
    <row r="22" spans="1:12" s="11" customFormat="1" ht="24.95" customHeight="1">
      <c r="L22" s="12"/>
    </row>
    <row r="23" spans="1:12" s="11" customFormat="1" ht="24.95" customHeight="1">
      <c r="L23" s="12"/>
    </row>
    <row r="24" spans="1:12" s="11" customFormat="1" ht="24.95" customHeight="1">
      <c r="L24" s="12"/>
    </row>
    <row r="25" spans="1:12" s="11" customFormat="1" ht="24.95" customHeight="1">
      <c r="L25" s="12"/>
    </row>
    <row r="26" spans="1:12" s="11" customFormat="1" ht="24.95" customHeight="1">
      <c r="L26" s="12"/>
    </row>
    <row r="27" spans="1:12" s="11" customFormat="1" ht="24.95" customHeight="1">
      <c r="L27" s="12"/>
    </row>
  </sheetData>
  <mergeCells count="3">
    <mergeCell ref="B4:L7"/>
    <mergeCell ref="E16:I16"/>
    <mergeCell ref="E17:I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zoomScaleNormal="100" workbookViewId="0">
      <selection activeCell="A6" sqref="A6:G6"/>
    </sheetView>
  </sheetViews>
  <sheetFormatPr defaultRowHeight="13.5"/>
  <cols>
    <col min="1" max="1" width="10.33203125" customWidth="1"/>
    <col min="2" max="2" width="14.77734375" customWidth="1"/>
    <col min="3" max="3" width="18.6640625" style="25" bestFit="1" customWidth="1"/>
    <col min="4" max="4" width="18.6640625" style="54" bestFit="1" customWidth="1"/>
    <col min="5" max="5" width="19.6640625" style="54" bestFit="1" customWidth="1"/>
    <col min="6" max="6" width="11.88671875" style="54" customWidth="1"/>
    <col min="7" max="7" width="22.109375" customWidth="1"/>
    <col min="9" max="9" width="9.33203125" bestFit="1" customWidth="1"/>
    <col min="10" max="11" width="9.5546875" bestFit="1" customWidth="1"/>
  </cols>
  <sheetData>
    <row r="1" spans="1:11" s="16" customFormat="1" ht="10.5" customHeight="1"/>
    <row r="2" spans="1:11" s="16" customFormat="1" ht="28.5" customHeight="1">
      <c r="A2" s="365" t="s">
        <v>263</v>
      </c>
      <c r="B2" s="366"/>
      <c r="C2" s="366"/>
      <c r="D2" s="366"/>
      <c r="E2" s="366"/>
      <c r="F2" s="366"/>
      <c r="G2" s="366"/>
      <c r="H2" s="15"/>
      <c r="I2" s="15"/>
      <c r="J2" s="15"/>
      <c r="K2" s="15"/>
    </row>
    <row r="3" spans="1:11" s="16" customFormat="1" ht="9.75" customHeight="1">
      <c r="J3" s="17"/>
    </row>
    <row r="4" spans="1:11" s="16" customFormat="1" ht="17.25" customHeight="1">
      <c r="A4" s="361" t="s">
        <v>228</v>
      </c>
      <c r="B4" s="361"/>
      <c r="C4" s="361"/>
      <c r="D4" s="361"/>
      <c r="E4" s="361"/>
      <c r="F4" s="361"/>
      <c r="G4" s="361"/>
      <c r="H4" s="18"/>
      <c r="I4" s="19"/>
      <c r="J4" s="20"/>
    </row>
    <row r="5" spans="1:11" s="16" customFormat="1" ht="31.5" customHeight="1">
      <c r="A5" s="364" t="s">
        <v>278</v>
      </c>
      <c r="B5" s="364"/>
      <c r="C5" s="364"/>
      <c r="D5" s="364"/>
      <c r="E5" s="364"/>
      <c r="F5" s="364"/>
      <c r="G5" s="364"/>
      <c r="H5" s="18"/>
      <c r="I5" s="19"/>
      <c r="J5" s="20"/>
    </row>
    <row r="6" spans="1:11" s="16" customFormat="1" ht="119.25" customHeight="1">
      <c r="A6" s="364" t="s">
        <v>277</v>
      </c>
      <c r="B6" s="364"/>
      <c r="C6" s="364"/>
      <c r="D6" s="364"/>
      <c r="E6" s="364"/>
      <c r="F6" s="364"/>
      <c r="G6" s="364"/>
      <c r="H6" s="18"/>
      <c r="I6" s="19"/>
      <c r="J6" s="20"/>
    </row>
    <row r="7" spans="1:11" s="16" customFormat="1" ht="15.75" customHeight="1">
      <c r="A7" s="364" t="s">
        <v>271</v>
      </c>
      <c r="B7" s="364"/>
      <c r="C7" s="364"/>
      <c r="D7" s="364"/>
      <c r="E7" s="364"/>
      <c r="F7" s="364"/>
      <c r="G7" s="364"/>
      <c r="H7" s="21"/>
      <c r="I7" s="21"/>
      <c r="J7" s="21"/>
    </row>
    <row r="8" spans="1:11" s="16" customFormat="1" ht="10.5" customHeight="1">
      <c r="A8" s="18"/>
      <c r="B8" s="18"/>
      <c r="C8" s="18"/>
      <c r="D8" s="18"/>
      <c r="E8" s="18"/>
      <c r="F8" s="18"/>
      <c r="G8" s="18"/>
      <c r="H8" s="18"/>
      <c r="I8" s="19"/>
      <c r="J8" s="20"/>
    </row>
    <row r="9" spans="1:11" s="16" customFormat="1" ht="17.25" customHeight="1" thickBot="1">
      <c r="A9" s="18" t="s">
        <v>28</v>
      </c>
      <c r="B9" s="18"/>
      <c r="C9" s="18"/>
      <c r="D9" s="18"/>
      <c r="E9" s="18"/>
      <c r="F9" s="18"/>
      <c r="G9" s="18"/>
      <c r="H9" s="18"/>
      <c r="I9" s="19"/>
      <c r="J9" s="20"/>
    </row>
    <row r="10" spans="1:11" s="16" customFormat="1" ht="13.5" customHeight="1">
      <c r="A10" s="369" t="s">
        <v>58</v>
      </c>
      <c r="B10" s="370"/>
      <c r="C10" s="371" t="s">
        <v>81</v>
      </c>
      <c r="D10" s="372"/>
      <c r="E10" s="55" t="s">
        <v>239</v>
      </c>
      <c r="F10" s="373" t="s">
        <v>99</v>
      </c>
      <c r="G10" s="367" t="s">
        <v>59</v>
      </c>
      <c r="H10" s="19"/>
      <c r="I10" s="20"/>
    </row>
    <row r="11" spans="1:11" s="16" customFormat="1" ht="13.5" customHeight="1">
      <c r="A11" s="36" t="s">
        <v>4</v>
      </c>
      <c r="B11" s="37" t="s">
        <v>5</v>
      </c>
      <c r="C11" s="56" t="s">
        <v>248</v>
      </c>
      <c r="D11" s="56" t="s">
        <v>261</v>
      </c>
      <c r="E11" s="344" t="s">
        <v>98</v>
      </c>
      <c r="F11" s="374"/>
      <c r="G11" s="368"/>
      <c r="H11" s="19"/>
      <c r="I11" s="20"/>
    </row>
    <row r="12" spans="1:11" s="16" customFormat="1" ht="13.5" customHeight="1">
      <c r="A12" s="358" t="s">
        <v>60</v>
      </c>
      <c r="B12" s="26" t="s">
        <v>88</v>
      </c>
      <c r="C12" s="33">
        <v>34988840</v>
      </c>
      <c r="D12" s="33">
        <v>34988840</v>
      </c>
      <c r="E12" s="59">
        <f>D12-C12</f>
        <v>0</v>
      </c>
      <c r="F12" s="206">
        <f>(D12-C12)/C12</f>
        <v>0</v>
      </c>
      <c r="G12" s="274"/>
      <c r="H12" s="19"/>
      <c r="I12" s="20"/>
    </row>
    <row r="13" spans="1:11" s="16" customFormat="1" ht="13.5" customHeight="1">
      <c r="A13" s="360"/>
      <c r="B13" s="27" t="s">
        <v>89</v>
      </c>
      <c r="C13" s="33">
        <v>11483000</v>
      </c>
      <c r="D13" s="33">
        <v>11483000</v>
      </c>
      <c r="E13" s="59">
        <f t="shared" ref="E13:E18" si="0">D13-C13</f>
        <v>0</v>
      </c>
      <c r="F13" s="206">
        <f t="shared" ref="F13:F18" si="1">(D13-C13)/C13</f>
        <v>0</v>
      </c>
      <c r="G13" s="175"/>
      <c r="H13" s="19"/>
      <c r="I13" s="20"/>
    </row>
    <row r="14" spans="1:11" s="16" customFormat="1" ht="13.5" customHeight="1">
      <c r="A14" s="343" t="s">
        <v>182</v>
      </c>
      <c r="B14" s="27" t="s">
        <v>182</v>
      </c>
      <c r="C14" s="33">
        <v>4293000</v>
      </c>
      <c r="D14" s="33">
        <v>4293000</v>
      </c>
      <c r="E14" s="59">
        <f>D14-C14</f>
        <v>0</v>
      </c>
      <c r="F14" s="206">
        <f>(D14-C14)/C14</f>
        <v>0</v>
      </c>
      <c r="G14" s="275"/>
      <c r="H14" s="19"/>
      <c r="I14" s="20"/>
    </row>
    <row r="15" spans="1:11" s="16" customFormat="1" ht="13.5" customHeight="1">
      <c r="A15" s="342" t="s">
        <v>0</v>
      </c>
      <c r="B15" s="27" t="s">
        <v>0</v>
      </c>
      <c r="C15" s="33">
        <v>463200</v>
      </c>
      <c r="D15" s="33">
        <v>463200</v>
      </c>
      <c r="E15" s="59">
        <f t="shared" si="0"/>
        <v>0</v>
      </c>
      <c r="F15" s="206">
        <f t="shared" si="1"/>
        <v>0</v>
      </c>
      <c r="G15" s="38"/>
      <c r="H15" s="19"/>
      <c r="I15" s="20"/>
    </row>
    <row r="16" spans="1:11" s="16" customFormat="1" ht="13.5" customHeight="1">
      <c r="A16" s="342" t="s">
        <v>180</v>
      </c>
      <c r="B16" s="27" t="s">
        <v>180</v>
      </c>
      <c r="C16" s="173">
        <v>3325</v>
      </c>
      <c r="D16" s="173">
        <v>3325</v>
      </c>
      <c r="E16" s="208">
        <f t="shared" si="0"/>
        <v>0</v>
      </c>
      <c r="F16" s="206">
        <f t="shared" si="1"/>
        <v>0</v>
      </c>
      <c r="G16" s="174"/>
      <c r="H16" s="19"/>
      <c r="I16" s="20"/>
    </row>
    <row r="17" spans="1:10" s="16" customFormat="1" ht="13.5" customHeight="1">
      <c r="A17" s="342" t="s">
        <v>181</v>
      </c>
      <c r="B17" s="27" t="s">
        <v>181</v>
      </c>
      <c r="C17" s="173">
        <v>6675</v>
      </c>
      <c r="D17" s="173">
        <v>13000</v>
      </c>
      <c r="E17" s="59">
        <f t="shared" si="0"/>
        <v>6325</v>
      </c>
      <c r="F17" s="206">
        <f t="shared" si="1"/>
        <v>0.94756554307116103</v>
      </c>
      <c r="G17" s="174"/>
      <c r="H17" s="19"/>
      <c r="I17" s="20"/>
      <c r="J17" s="177"/>
    </row>
    <row r="18" spans="1:10" s="16" customFormat="1" ht="13.5" customHeight="1" thickBot="1">
      <c r="A18" s="356" t="s">
        <v>61</v>
      </c>
      <c r="B18" s="357"/>
      <c r="C18" s="35">
        <v>51228040</v>
      </c>
      <c r="D18" s="35">
        <v>51234365</v>
      </c>
      <c r="E18" s="63">
        <f t="shared" si="0"/>
        <v>6325</v>
      </c>
      <c r="F18" s="207">
        <f t="shared" si="1"/>
        <v>1.2346753848087883E-4</v>
      </c>
      <c r="G18" s="29"/>
      <c r="H18" s="19"/>
      <c r="I18" s="20"/>
    </row>
    <row r="19" spans="1:10" s="16" customFormat="1" ht="13.5" customHeight="1">
      <c r="A19" s="19"/>
      <c r="B19" s="22"/>
      <c r="C19" s="22"/>
      <c r="D19" s="22"/>
      <c r="E19" s="22"/>
      <c r="F19" s="22"/>
      <c r="G19" s="22"/>
      <c r="H19" s="19"/>
      <c r="I19" s="19"/>
      <c r="J19" s="20"/>
    </row>
    <row r="20" spans="1:10" s="16" customFormat="1" ht="13.5" customHeight="1" thickBot="1">
      <c r="A20" s="19" t="s">
        <v>29</v>
      </c>
      <c r="B20" s="22"/>
      <c r="C20" s="22"/>
      <c r="D20" s="22"/>
      <c r="E20" s="22"/>
      <c r="F20" s="22"/>
      <c r="G20" s="22"/>
      <c r="H20" s="19"/>
      <c r="I20" s="19"/>
      <c r="J20" s="20"/>
    </row>
    <row r="21" spans="1:10" s="16" customFormat="1" ht="13.5" customHeight="1">
      <c r="A21" s="369" t="s">
        <v>58</v>
      </c>
      <c r="B21" s="370"/>
      <c r="C21" s="371" t="s">
        <v>81</v>
      </c>
      <c r="D21" s="372"/>
      <c r="E21" s="55" t="s">
        <v>239</v>
      </c>
      <c r="F21" s="373" t="s">
        <v>99</v>
      </c>
      <c r="G21" s="367" t="s">
        <v>62</v>
      </c>
    </row>
    <row r="22" spans="1:10" s="16" customFormat="1" ht="13.5" customHeight="1">
      <c r="A22" s="36" t="s">
        <v>4</v>
      </c>
      <c r="B22" s="37" t="s">
        <v>5</v>
      </c>
      <c r="C22" s="56" t="s">
        <v>248</v>
      </c>
      <c r="D22" s="56" t="s">
        <v>261</v>
      </c>
      <c r="E22" s="341" t="s">
        <v>98</v>
      </c>
      <c r="F22" s="374"/>
      <c r="G22" s="368"/>
    </row>
    <row r="23" spans="1:10" s="16" customFormat="1" ht="13.5" customHeight="1">
      <c r="A23" s="358" t="s">
        <v>1</v>
      </c>
      <c r="B23" s="26" t="s">
        <v>63</v>
      </c>
      <c r="C23" s="57">
        <v>34988840</v>
      </c>
      <c r="D23" s="57">
        <v>34988840</v>
      </c>
      <c r="E23" s="59">
        <f>D23-C23</f>
        <v>0</v>
      </c>
      <c r="F23" s="206">
        <f>(D23-C23)/C23</f>
        <v>0</v>
      </c>
      <c r="G23" s="175"/>
    </row>
    <row r="24" spans="1:10" s="16" customFormat="1" ht="13.5" customHeight="1">
      <c r="A24" s="359"/>
      <c r="B24" s="26" t="s">
        <v>67</v>
      </c>
      <c r="C24" s="57">
        <v>200000</v>
      </c>
      <c r="D24" s="57">
        <v>200000</v>
      </c>
      <c r="E24" s="59">
        <f t="shared" ref="E24:E30" si="2">D24-C24</f>
        <v>0</v>
      </c>
      <c r="F24" s="206">
        <f t="shared" ref="F24:F27" si="3">(D24-C24)/C24</f>
        <v>0</v>
      </c>
      <c r="G24" s="30"/>
    </row>
    <row r="25" spans="1:10" s="16" customFormat="1" ht="13.5" customHeight="1">
      <c r="A25" s="360"/>
      <c r="B25" s="26" t="s">
        <v>64</v>
      </c>
      <c r="C25" s="57">
        <v>11589200</v>
      </c>
      <c r="D25" s="57">
        <v>11589200</v>
      </c>
      <c r="E25" s="59">
        <f t="shared" si="2"/>
        <v>0</v>
      </c>
      <c r="F25" s="206">
        <f t="shared" si="3"/>
        <v>0</v>
      </c>
      <c r="G25" s="175"/>
    </row>
    <row r="26" spans="1:10" s="16" customFormat="1" ht="13.5" customHeight="1">
      <c r="A26" s="28" t="s">
        <v>44</v>
      </c>
      <c r="B26" s="26" t="s">
        <v>15</v>
      </c>
      <c r="C26" s="58">
        <v>3800000</v>
      </c>
      <c r="D26" s="58">
        <v>3800000</v>
      </c>
      <c r="E26" s="59">
        <f t="shared" si="2"/>
        <v>0</v>
      </c>
      <c r="F26" s="206">
        <f t="shared" si="3"/>
        <v>0</v>
      </c>
      <c r="G26" s="175"/>
    </row>
    <row r="27" spans="1:10" s="16" customFormat="1" ht="13.5" customHeight="1">
      <c r="A27" s="340" t="s">
        <v>24</v>
      </c>
      <c r="B27" s="27" t="s">
        <v>16</v>
      </c>
      <c r="C27" s="58">
        <v>650000</v>
      </c>
      <c r="D27" s="58">
        <v>650000</v>
      </c>
      <c r="E27" s="59">
        <f t="shared" si="2"/>
        <v>0</v>
      </c>
      <c r="F27" s="206">
        <f t="shared" si="3"/>
        <v>0</v>
      </c>
      <c r="G27" s="30"/>
    </row>
    <row r="28" spans="1:10" s="16" customFormat="1" ht="13.5" customHeight="1">
      <c r="A28" s="340" t="s">
        <v>217</v>
      </c>
      <c r="B28" s="27" t="s">
        <v>218</v>
      </c>
      <c r="C28" s="58">
        <v>0</v>
      </c>
      <c r="D28" s="58">
        <v>0</v>
      </c>
      <c r="E28" s="33">
        <v>0</v>
      </c>
      <c r="F28" s="206" t="s">
        <v>276</v>
      </c>
      <c r="G28" s="30"/>
    </row>
    <row r="29" spans="1:10" s="16" customFormat="1" ht="13.5" customHeight="1">
      <c r="A29" s="340" t="s">
        <v>2</v>
      </c>
      <c r="B29" s="27" t="s">
        <v>2</v>
      </c>
      <c r="C29" s="58">
        <v>0</v>
      </c>
      <c r="D29" s="58">
        <v>6325</v>
      </c>
      <c r="E29" s="33">
        <f t="shared" si="2"/>
        <v>6325</v>
      </c>
      <c r="F29" s="206" t="s">
        <v>276</v>
      </c>
      <c r="G29" s="30"/>
    </row>
    <row r="30" spans="1:10" s="16" customFormat="1" ht="13.5" customHeight="1" thickBot="1">
      <c r="A30" s="356" t="s">
        <v>65</v>
      </c>
      <c r="B30" s="357"/>
      <c r="C30" s="34">
        <f>SUM(C23:C29)</f>
        <v>51228040</v>
      </c>
      <c r="D30" s="34">
        <f>SUM(D23:D29)</f>
        <v>51234365</v>
      </c>
      <c r="E30" s="63">
        <f t="shared" si="2"/>
        <v>6325</v>
      </c>
      <c r="F30" s="207">
        <f>(6325)/51228040</f>
        <v>1.2346753848087883E-4</v>
      </c>
      <c r="G30" s="39"/>
    </row>
    <row r="31" spans="1:10" s="16" customFormat="1" ht="8.25" customHeight="1">
      <c r="B31" s="16" ph="1"/>
      <c r="C31" s="16" ph="1"/>
      <c r="D31" s="16" ph="1"/>
      <c r="E31" s="16" ph="1"/>
      <c r="F31" s="16" ph="1"/>
      <c r="G31" s="176"/>
    </row>
    <row r="32" spans="1:10" s="16" customFormat="1" ht="17.25" customHeight="1">
      <c r="A32" s="363" t="s">
        <v>272</v>
      </c>
      <c r="B32" s="363"/>
      <c r="C32" s="363"/>
      <c r="D32" s="363"/>
      <c r="E32" s="363"/>
      <c r="F32" s="363"/>
      <c r="G32" s="363"/>
    </row>
    <row r="33" spans="1:7" s="16" customFormat="1" ht="17.25" customHeight="1">
      <c r="A33" s="363" t="s">
        <v>30</v>
      </c>
      <c r="B33" s="363"/>
      <c r="C33" s="363"/>
      <c r="D33" s="363"/>
      <c r="E33" s="363"/>
      <c r="F33" s="363"/>
      <c r="G33" s="363"/>
    </row>
    <row r="34" spans="1:7" s="16" customFormat="1" ht="17.25" customHeight="1">
      <c r="A34" s="363" t="s">
        <v>249</v>
      </c>
      <c r="B34" s="363"/>
      <c r="C34" s="363"/>
      <c r="D34" s="363"/>
      <c r="E34" s="363"/>
      <c r="F34" s="363"/>
      <c r="G34" s="363"/>
    </row>
    <row r="35" spans="1:7" s="16" customFormat="1" ht="17.25" customHeight="1">
      <c r="A35" s="363" t="s">
        <v>32</v>
      </c>
      <c r="B35" s="363"/>
      <c r="C35" s="363"/>
      <c r="D35" s="363"/>
      <c r="E35" s="363"/>
      <c r="F35" s="363"/>
      <c r="G35" s="363"/>
    </row>
    <row r="36" spans="1:7" s="16" customFormat="1" ht="7.5" customHeight="1">
      <c r="A36" s="22"/>
      <c r="B36" s="22"/>
      <c r="C36" s="22"/>
      <c r="D36" s="22"/>
      <c r="E36" s="22"/>
      <c r="F36" s="22"/>
      <c r="G36" s="22"/>
    </row>
    <row r="37" spans="1:7" s="24" customFormat="1" ht="17.25" customHeight="1">
      <c r="A37" s="362" t="s">
        <v>273</v>
      </c>
      <c r="B37" s="362"/>
      <c r="C37" s="362"/>
      <c r="D37" s="362"/>
      <c r="E37" s="362"/>
      <c r="F37" s="362"/>
      <c r="G37" s="362"/>
    </row>
    <row r="38" spans="1:7" s="24" customFormat="1" ht="17.25" customHeight="1">
      <c r="A38" s="22" t="s">
        <v>101</v>
      </c>
      <c r="B38" s="71"/>
      <c r="C38" s="71"/>
      <c r="D38" s="71"/>
      <c r="E38" s="71"/>
      <c r="F38" s="71"/>
      <c r="G38" s="71"/>
    </row>
    <row r="39" spans="1:7" s="16" customFormat="1" ht="17.25" customHeight="1">
      <c r="A39" s="23"/>
      <c r="B39" s="16" ph="1"/>
      <c r="C39" s="16" ph="1"/>
      <c r="D39" s="16" ph="1"/>
      <c r="E39" s="16" ph="1"/>
      <c r="F39" s="16" ph="1"/>
    </row>
    <row r="40" spans="1:7">
      <c r="B40" s="23"/>
      <c r="C40" s="23"/>
      <c r="D40" s="23"/>
      <c r="E40" s="23"/>
      <c r="F40" s="23"/>
      <c r="G40" s="23"/>
    </row>
    <row r="41" spans="1:7" ht="22.5">
      <c r="B41" ph="1"/>
      <c r="C41" s="25" ph="1"/>
      <c r="D41" s="54" ph="1"/>
      <c r="E41" s="54" ph="1"/>
      <c r="F41" s="54" ph="1"/>
    </row>
  </sheetData>
  <mergeCells count="22">
    <mergeCell ref="A2:G2"/>
    <mergeCell ref="A7:G7"/>
    <mergeCell ref="G10:G11"/>
    <mergeCell ref="G21:G22"/>
    <mergeCell ref="A12:A13"/>
    <mergeCell ref="A10:B10"/>
    <mergeCell ref="A21:B21"/>
    <mergeCell ref="C10:D10"/>
    <mergeCell ref="F10:F11"/>
    <mergeCell ref="C21:D21"/>
    <mergeCell ref="F21:F22"/>
    <mergeCell ref="A5:G5"/>
    <mergeCell ref="A18:B18"/>
    <mergeCell ref="A30:B30"/>
    <mergeCell ref="A23:A25"/>
    <mergeCell ref="A4:G4"/>
    <mergeCell ref="A37:G37"/>
    <mergeCell ref="A34:G34"/>
    <mergeCell ref="A32:G32"/>
    <mergeCell ref="A33:G33"/>
    <mergeCell ref="A35:G35"/>
    <mergeCell ref="A6:G6"/>
  </mergeCells>
  <phoneticPr fontId="3" type="noConversion"/>
  <printOptions horizontalCentered="1"/>
  <pageMargins left="0.59055118110236227" right="0.59055118110236227" top="0.35433070866141736" bottom="0.39370078740157483" header="0.31496062992125984" footer="0.31496062992125984"/>
  <pageSetup paperSize="9" scale="90" orientation="landscape" r:id="rId1"/>
  <headerFooter>
    <oddFooter>&amp;R2020년신천푸드마켓예산안총칙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45"/>
  <sheetViews>
    <sheetView view="pageBreakPreview" zoomScaleSheetLayoutView="100" workbookViewId="0">
      <selection activeCell="M37" sqref="M37"/>
    </sheetView>
  </sheetViews>
  <sheetFormatPr defaultRowHeight="16.5"/>
  <cols>
    <col min="1" max="2" width="3.77734375" style="72" customWidth="1"/>
    <col min="3" max="3" width="13.44140625" style="72" customWidth="1"/>
    <col min="4" max="4" width="12.6640625" style="72" bestFit="1" customWidth="1"/>
    <col min="5" max="5" width="12.44140625" style="72" bestFit="1" customWidth="1"/>
    <col min="6" max="6" width="10.77734375" style="72" customWidth="1"/>
    <col min="7" max="7" width="8.44140625" style="73" customWidth="1"/>
    <col min="8" max="9" width="3.77734375" style="72" customWidth="1"/>
    <col min="10" max="10" width="14.33203125" style="72" customWidth="1"/>
    <col min="11" max="11" width="12.6640625" style="72" bestFit="1" customWidth="1"/>
    <col min="12" max="12" width="12.44140625" style="72" bestFit="1" customWidth="1"/>
    <col min="13" max="13" width="10.6640625" style="72" customWidth="1"/>
    <col min="14" max="14" width="6.88671875" style="72" customWidth="1"/>
    <col min="15" max="15" width="10.77734375" style="72" bestFit="1" customWidth="1"/>
    <col min="16" max="16384" width="8.88671875" style="72"/>
  </cols>
  <sheetData>
    <row r="2" spans="1:17" ht="43.5" customHeight="1">
      <c r="A2" s="419" t="s">
        <v>270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</row>
    <row r="3" spans="1:17" ht="29.25" customHeight="1">
      <c r="A3" s="420" t="s">
        <v>159</v>
      </c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</row>
    <row r="4" spans="1:17" ht="28.5" customHeight="1">
      <c r="A4" s="414" t="s">
        <v>158</v>
      </c>
      <c r="B4" s="414"/>
      <c r="C4" s="414"/>
      <c r="D4" s="139"/>
      <c r="E4" s="139"/>
      <c r="F4" s="139"/>
      <c r="G4" s="140"/>
      <c r="H4" s="139"/>
      <c r="I4" s="139"/>
      <c r="J4" s="139"/>
      <c r="K4" s="139"/>
      <c r="L4" s="139"/>
      <c r="M4" s="139"/>
      <c r="N4" s="139"/>
    </row>
    <row r="5" spans="1:17">
      <c r="A5" s="415"/>
      <c r="B5" s="415"/>
      <c r="C5" s="415"/>
      <c r="I5" s="138"/>
      <c r="J5" s="138"/>
      <c r="M5" s="137" t="s">
        <v>157</v>
      </c>
      <c r="N5" s="137"/>
    </row>
    <row r="6" spans="1:17" ht="22.5" customHeight="1">
      <c r="A6" s="408" t="s">
        <v>156</v>
      </c>
      <c r="B6" s="408"/>
      <c r="C6" s="408"/>
      <c r="D6" s="408"/>
      <c r="E6" s="408"/>
      <c r="F6" s="408"/>
      <c r="G6" s="136"/>
      <c r="H6" s="416" t="s">
        <v>155</v>
      </c>
      <c r="I6" s="417"/>
      <c r="J6" s="417"/>
      <c r="K6" s="417"/>
      <c r="L6" s="417"/>
      <c r="M6" s="417"/>
      <c r="N6" s="418"/>
    </row>
    <row r="7" spans="1:17">
      <c r="A7" s="408" t="s">
        <v>154</v>
      </c>
      <c r="B7" s="408" t="s">
        <v>153</v>
      </c>
      <c r="C7" s="408" t="s">
        <v>152</v>
      </c>
      <c r="D7" s="135" t="s">
        <v>229</v>
      </c>
      <c r="E7" s="135" t="s">
        <v>227</v>
      </c>
      <c r="F7" s="408" t="s">
        <v>151</v>
      </c>
      <c r="G7" s="412" t="s">
        <v>150</v>
      </c>
      <c r="H7" s="409" t="s">
        <v>154</v>
      </c>
      <c r="I7" s="408" t="s">
        <v>153</v>
      </c>
      <c r="J7" s="408" t="s">
        <v>152</v>
      </c>
      <c r="K7" s="135" t="s">
        <v>229</v>
      </c>
      <c r="L7" s="135" t="s">
        <v>223</v>
      </c>
      <c r="M7" s="408" t="s">
        <v>151</v>
      </c>
      <c r="N7" s="409" t="s">
        <v>150</v>
      </c>
    </row>
    <row r="8" spans="1:17">
      <c r="A8" s="408"/>
      <c r="B8" s="408"/>
      <c r="C8" s="408"/>
      <c r="D8" s="272" t="s">
        <v>259</v>
      </c>
      <c r="E8" s="272" t="s">
        <v>260</v>
      </c>
      <c r="F8" s="408"/>
      <c r="G8" s="413"/>
      <c r="H8" s="410"/>
      <c r="I8" s="408"/>
      <c r="J8" s="408"/>
      <c r="K8" s="272" t="s">
        <v>259</v>
      </c>
      <c r="L8" s="272" t="s">
        <v>260</v>
      </c>
      <c r="M8" s="408"/>
      <c r="N8" s="410"/>
    </row>
    <row r="9" spans="1:17" ht="19.5" customHeight="1">
      <c r="A9" s="411" t="s">
        <v>149</v>
      </c>
      <c r="B9" s="411"/>
      <c r="C9" s="411"/>
      <c r="D9" s="109">
        <v>51228040</v>
      </c>
      <c r="E9" s="109">
        <v>51234365</v>
      </c>
      <c r="F9" s="108">
        <f>E9-D9</f>
        <v>6325</v>
      </c>
      <c r="G9" s="107">
        <f>F9/D9</f>
        <v>1.2346753848087883E-4</v>
      </c>
      <c r="H9" s="411" t="s">
        <v>149</v>
      </c>
      <c r="I9" s="411"/>
      <c r="J9" s="411"/>
      <c r="K9" s="133">
        <v>51228040</v>
      </c>
      <c r="L9" s="133">
        <f>L10+L27+L32+L42</f>
        <v>51234365</v>
      </c>
      <c r="M9" s="132">
        <f t="shared" ref="M9:M43" si="0">L9-K9</f>
        <v>6325</v>
      </c>
      <c r="N9" s="131">
        <f t="shared" ref="N9:N28" si="1">M9/K9</f>
        <v>1.2346753848087883E-4</v>
      </c>
      <c r="O9" s="81"/>
      <c r="P9" s="81"/>
    </row>
    <row r="10" spans="1:17" ht="19.5" customHeight="1">
      <c r="A10" s="404" t="s">
        <v>148</v>
      </c>
      <c r="B10" s="404"/>
      <c r="C10" s="404"/>
      <c r="D10" s="109">
        <f>D11</f>
        <v>46471840</v>
      </c>
      <c r="E10" s="109">
        <f>E11</f>
        <v>46471840</v>
      </c>
      <c r="F10" s="108">
        <f t="shared" ref="F10:F22" si="2">E10-D10</f>
        <v>0</v>
      </c>
      <c r="G10" s="107">
        <f t="shared" ref="G10:G17" si="3">F10/D10</f>
        <v>0</v>
      </c>
      <c r="H10" s="399" t="s">
        <v>147</v>
      </c>
      <c r="I10" s="400"/>
      <c r="J10" s="401"/>
      <c r="K10" s="133">
        <v>46778040</v>
      </c>
      <c r="L10" s="133">
        <f>L11+L16+L20</f>
        <v>46778040</v>
      </c>
      <c r="M10" s="132">
        <f t="shared" si="0"/>
        <v>0</v>
      </c>
      <c r="N10" s="131">
        <f t="shared" si="1"/>
        <v>0</v>
      </c>
      <c r="P10" s="135"/>
      <c r="Q10" s="135"/>
    </row>
    <row r="11" spans="1:17" ht="19.5" customHeight="1">
      <c r="A11" s="130"/>
      <c r="B11" s="405" t="s">
        <v>146</v>
      </c>
      <c r="C11" s="405"/>
      <c r="D11" s="112">
        <f>D12+D13</f>
        <v>46471840</v>
      </c>
      <c r="E11" s="112">
        <f>E12+E13</f>
        <v>46471840</v>
      </c>
      <c r="F11" s="124">
        <f t="shared" si="2"/>
        <v>0</v>
      </c>
      <c r="G11" s="123">
        <f t="shared" si="3"/>
        <v>0</v>
      </c>
      <c r="H11" s="129"/>
      <c r="I11" s="402" t="s">
        <v>145</v>
      </c>
      <c r="J11" s="403"/>
      <c r="K11" s="112">
        <f>SUM(K12:K15)</f>
        <v>34988840</v>
      </c>
      <c r="L11" s="112">
        <f>SUM(L12:L15)</f>
        <v>34988840</v>
      </c>
      <c r="M11" s="111">
        <f t="shared" si="0"/>
        <v>0</v>
      </c>
      <c r="N11" s="110">
        <f t="shared" si="1"/>
        <v>0</v>
      </c>
      <c r="P11" s="134"/>
      <c r="Q11" s="134"/>
    </row>
    <row r="12" spans="1:17" ht="19.5" customHeight="1">
      <c r="A12" s="117"/>
      <c r="B12" s="117"/>
      <c r="C12" s="117" t="s">
        <v>144</v>
      </c>
      <c r="D12" s="116">
        <v>34988840</v>
      </c>
      <c r="E12" s="116">
        <v>34988840</v>
      </c>
      <c r="F12" s="115">
        <f t="shared" si="2"/>
        <v>0</v>
      </c>
      <c r="G12" s="114">
        <f t="shared" si="3"/>
        <v>0</v>
      </c>
      <c r="H12" s="121"/>
      <c r="I12" s="121"/>
      <c r="J12" s="121" t="s">
        <v>143</v>
      </c>
      <c r="K12" s="120">
        <v>24486480</v>
      </c>
      <c r="L12" s="120">
        <v>24486480</v>
      </c>
      <c r="M12" s="119">
        <f t="shared" si="0"/>
        <v>0</v>
      </c>
      <c r="N12" s="118">
        <f t="shared" si="1"/>
        <v>0</v>
      </c>
    </row>
    <row r="13" spans="1:17" ht="19.5" customHeight="1">
      <c r="A13" s="128"/>
      <c r="B13" s="127"/>
      <c r="C13" s="126" t="s">
        <v>142</v>
      </c>
      <c r="D13" s="116">
        <v>11483000</v>
      </c>
      <c r="E13" s="116">
        <v>11483000</v>
      </c>
      <c r="F13" s="115">
        <f t="shared" si="2"/>
        <v>0</v>
      </c>
      <c r="G13" s="114">
        <f t="shared" si="3"/>
        <v>0</v>
      </c>
      <c r="H13" s="113"/>
      <c r="I13" s="125"/>
      <c r="J13" s="121" t="s">
        <v>141</v>
      </c>
      <c r="K13" s="120">
        <v>4869000</v>
      </c>
      <c r="L13" s="120">
        <v>4869000</v>
      </c>
      <c r="M13" s="119">
        <f t="shared" si="0"/>
        <v>0</v>
      </c>
      <c r="N13" s="118">
        <f t="shared" si="1"/>
        <v>0</v>
      </c>
      <c r="P13" s="81"/>
    </row>
    <row r="14" spans="1:17" ht="19.5" customHeight="1">
      <c r="A14" s="399" t="s">
        <v>140</v>
      </c>
      <c r="B14" s="400"/>
      <c r="C14" s="401"/>
      <c r="D14" s="109">
        <f>D15</f>
        <v>463200</v>
      </c>
      <c r="E14" s="109">
        <f>E15</f>
        <v>463200</v>
      </c>
      <c r="F14" s="108">
        <f t="shared" si="2"/>
        <v>0</v>
      </c>
      <c r="G14" s="107">
        <f t="shared" si="3"/>
        <v>0</v>
      </c>
      <c r="H14" s="122"/>
      <c r="I14" s="121"/>
      <c r="J14" s="209" t="s">
        <v>139</v>
      </c>
      <c r="K14" s="120">
        <v>2446300</v>
      </c>
      <c r="L14" s="120">
        <v>2446300</v>
      </c>
      <c r="M14" s="119">
        <f t="shared" si="0"/>
        <v>0</v>
      </c>
      <c r="N14" s="118">
        <f t="shared" si="1"/>
        <v>0</v>
      </c>
    </row>
    <row r="15" spans="1:17" ht="19.5" customHeight="1">
      <c r="A15" s="117"/>
      <c r="B15" s="406" t="s">
        <v>137</v>
      </c>
      <c r="C15" s="407"/>
      <c r="D15" s="112">
        <f>D16</f>
        <v>463200</v>
      </c>
      <c r="E15" s="112">
        <f>E16</f>
        <v>463200</v>
      </c>
      <c r="F15" s="124">
        <f t="shared" si="2"/>
        <v>0</v>
      </c>
      <c r="G15" s="123">
        <f t="shared" si="3"/>
        <v>0</v>
      </c>
      <c r="H15" s="122"/>
      <c r="I15" s="121"/>
      <c r="J15" s="121" t="s">
        <v>138</v>
      </c>
      <c r="K15" s="120">
        <v>3187060</v>
      </c>
      <c r="L15" s="120">
        <v>3187060</v>
      </c>
      <c r="M15" s="119">
        <f t="shared" si="0"/>
        <v>0</v>
      </c>
      <c r="N15" s="118">
        <f t="shared" si="1"/>
        <v>0</v>
      </c>
    </row>
    <row r="16" spans="1:17" ht="19.5" customHeight="1">
      <c r="A16" s="117"/>
      <c r="B16" s="117"/>
      <c r="C16" s="117" t="s">
        <v>137</v>
      </c>
      <c r="D16" s="116">
        <v>463200</v>
      </c>
      <c r="E16" s="116">
        <v>463200</v>
      </c>
      <c r="F16" s="115">
        <f t="shared" si="2"/>
        <v>0</v>
      </c>
      <c r="G16" s="114">
        <f t="shared" si="3"/>
        <v>0</v>
      </c>
      <c r="H16" s="113"/>
      <c r="I16" s="402" t="s">
        <v>136</v>
      </c>
      <c r="J16" s="403"/>
      <c r="K16" s="112">
        <f>K17+K18+K19</f>
        <v>200000</v>
      </c>
      <c r="L16" s="112">
        <f>L17+L18+L19</f>
        <v>200000</v>
      </c>
      <c r="M16" s="111">
        <f t="shared" si="0"/>
        <v>0</v>
      </c>
      <c r="N16" s="110">
        <f t="shared" si="1"/>
        <v>0</v>
      </c>
    </row>
    <row r="17" spans="1:17" ht="19.5" customHeight="1">
      <c r="A17" s="399" t="s">
        <v>135</v>
      </c>
      <c r="B17" s="400"/>
      <c r="C17" s="401"/>
      <c r="D17" s="109">
        <f>D18</f>
        <v>4293000</v>
      </c>
      <c r="E17" s="109">
        <f>E18</f>
        <v>4293000</v>
      </c>
      <c r="F17" s="200">
        <f t="shared" si="2"/>
        <v>0</v>
      </c>
      <c r="G17" s="114">
        <f t="shared" si="3"/>
        <v>0</v>
      </c>
      <c r="H17" s="106"/>
      <c r="I17" s="76"/>
      <c r="J17" s="105" t="s">
        <v>134</v>
      </c>
      <c r="K17" s="104">
        <v>0</v>
      </c>
      <c r="L17" s="104">
        <v>0</v>
      </c>
      <c r="M17" s="171">
        <v>0</v>
      </c>
      <c r="N17" s="172">
        <v>0</v>
      </c>
    </row>
    <row r="18" spans="1:17" ht="19.5" customHeight="1">
      <c r="A18" s="97"/>
      <c r="B18" s="390" t="s">
        <v>132</v>
      </c>
      <c r="C18" s="391"/>
      <c r="D18" s="112">
        <f>D19</f>
        <v>4293000</v>
      </c>
      <c r="E18" s="78">
        <f>E19</f>
        <v>4293000</v>
      </c>
      <c r="F18" s="201">
        <f t="shared" si="2"/>
        <v>0</v>
      </c>
      <c r="G18" s="123">
        <f>F18/D18</f>
        <v>0</v>
      </c>
      <c r="H18" s="76"/>
      <c r="I18" s="103"/>
      <c r="J18" s="103" t="s">
        <v>133</v>
      </c>
      <c r="K18" s="183">
        <v>0</v>
      </c>
      <c r="L18" s="102">
        <v>0</v>
      </c>
      <c r="M18" s="171">
        <v>0</v>
      </c>
      <c r="N18" s="172">
        <v>0</v>
      </c>
    </row>
    <row r="19" spans="1:17" ht="19.5" customHeight="1">
      <c r="A19" s="96"/>
      <c r="B19" s="96"/>
      <c r="C19" s="96" t="s">
        <v>132</v>
      </c>
      <c r="D19" s="95">
        <v>4293000</v>
      </c>
      <c r="E19" s="95">
        <v>4293000</v>
      </c>
      <c r="F19" s="202">
        <f t="shared" si="2"/>
        <v>0</v>
      </c>
      <c r="G19" s="114">
        <f>F19/D19</f>
        <v>0</v>
      </c>
      <c r="H19" s="76"/>
      <c r="I19" s="83"/>
      <c r="J19" s="76" t="s">
        <v>131</v>
      </c>
      <c r="K19" s="91">
        <v>200000</v>
      </c>
      <c r="L19" s="91">
        <v>200000</v>
      </c>
      <c r="M19" s="75">
        <f t="shared" si="0"/>
        <v>0</v>
      </c>
      <c r="N19" s="101">
        <f t="shared" si="1"/>
        <v>0</v>
      </c>
    </row>
    <row r="20" spans="1:17" ht="19.5" customHeight="1">
      <c r="A20" s="386" t="s">
        <v>130</v>
      </c>
      <c r="B20" s="387"/>
      <c r="C20" s="388"/>
      <c r="D20" s="109">
        <f>D21</f>
        <v>3325</v>
      </c>
      <c r="E20" s="100">
        <f>E21</f>
        <v>3325</v>
      </c>
      <c r="F20" s="92">
        <f t="shared" si="2"/>
        <v>0</v>
      </c>
      <c r="G20" s="114">
        <f t="shared" ref="G20:G21" si="4">F20/D20</f>
        <v>0</v>
      </c>
      <c r="H20" s="82"/>
      <c r="I20" s="381" t="s">
        <v>129</v>
      </c>
      <c r="J20" s="382"/>
      <c r="K20" s="99">
        <f>K21+K22+K23+K24+K25+K26</f>
        <v>11589200</v>
      </c>
      <c r="L20" s="99">
        <f>L21+L22+L23+L24+L25+L26</f>
        <v>11589200</v>
      </c>
      <c r="M20" s="98">
        <f t="shared" si="0"/>
        <v>0</v>
      </c>
      <c r="N20" s="77">
        <f t="shared" si="1"/>
        <v>0</v>
      </c>
      <c r="Q20" s="81"/>
    </row>
    <row r="21" spans="1:17" ht="19.5" customHeight="1">
      <c r="A21" s="97"/>
      <c r="B21" s="390" t="s">
        <v>127</v>
      </c>
      <c r="C21" s="391"/>
      <c r="D21" s="112">
        <f>D22</f>
        <v>3325</v>
      </c>
      <c r="E21" s="78">
        <f>E22</f>
        <v>3325</v>
      </c>
      <c r="F21" s="87">
        <f t="shared" si="2"/>
        <v>0</v>
      </c>
      <c r="G21" s="203">
        <f t="shared" si="4"/>
        <v>0</v>
      </c>
      <c r="H21" s="76"/>
      <c r="I21" s="76"/>
      <c r="J21" s="76" t="s">
        <v>128</v>
      </c>
      <c r="K21" s="79">
        <v>192000</v>
      </c>
      <c r="L21" s="79">
        <v>96000</v>
      </c>
      <c r="M21" s="75">
        <f t="shared" si="0"/>
        <v>-96000</v>
      </c>
      <c r="N21" s="74">
        <f t="shared" si="1"/>
        <v>-0.5</v>
      </c>
      <c r="O21" s="81"/>
    </row>
    <row r="22" spans="1:17" ht="19.5" customHeight="1">
      <c r="A22" s="96"/>
      <c r="B22" s="96"/>
      <c r="C22" s="96" t="s">
        <v>127</v>
      </c>
      <c r="D22" s="95">
        <v>3325</v>
      </c>
      <c r="E22" s="95">
        <v>3325</v>
      </c>
      <c r="F22" s="94">
        <f t="shared" si="2"/>
        <v>0</v>
      </c>
      <c r="G22" s="114">
        <f t="shared" ref="G22:G24" si="5">F22/D22</f>
        <v>0</v>
      </c>
      <c r="H22" s="76"/>
      <c r="I22" s="93"/>
      <c r="J22" s="76" t="s">
        <v>126</v>
      </c>
      <c r="K22" s="79">
        <v>1703200</v>
      </c>
      <c r="L22" s="79">
        <v>1679200</v>
      </c>
      <c r="M22" s="75">
        <f t="shared" si="0"/>
        <v>-24000</v>
      </c>
      <c r="N22" s="74">
        <f t="shared" si="1"/>
        <v>-1.4091122592766557E-2</v>
      </c>
    </row>
    <row r="23" spans="1:17" ht="19.5" customHeight="1">
      <c r="A23" s="386" t="s">
        <v>205</v>
      </c>
      <c r="B23" s="387"/>
      <c r="C23" s="388"/>
      <c r="D23" s="109">
        <f>D24</f>
        <v>6675</v>
      </c>
      <c r="E23" s="100">
        <f>E24</f>
        <v>13000</v>
      </c>
      <c r="F23" s="92">
        <f>F24</f>
        <v>6325</v>
      </c>
      <c r="G23" s="114">
        <f t="shared" si="5"/>
        <v>0.94756554307116103</v>
      </c>
      <c r="H23" s="82"/>
      <c r="I23" s="82"/>
      <c r="J23" s="82" t="s">
        <v>125</v>
      </c>
      <c r="K23" s="91">
        <v>1440000</v>
      </c>
      <c r="L23" s="91">
        <v>1320000</v>
      </c>
      <c r="M23" s="90">
        <f t="shared" si="0"/>
        <v>-120000</v>
      </c>
      <c r="N23" s="89">
        <f t="shared" si="1"/>
        <v>-8.3333333333333329E-2</v>
      </c>
    </row>
    <row r="24" spans="1:17" ht="19.5" customHeight="1">
      <c r="A24" s="76"/>
      <c r="B24" s="389" t="s">
        <v>124</v>
      </c>
      <c r="C24" s="389"/>
      <c r="D24" s="181">
        <f>SUM(D25:D26)</f>
        <v>6675</v>
      </c>
      <c r="E24" s="88">
        <v>13000</v>
      </c>
      <c r="F24" s="87">
        <f>E24-D24</f>
        <v>6325</v>
      </c>
      <c r="G24" s="123">
        <f t="shared" si="5"/>
        <v>0.94756554307116103</v>
      </c>
      <c r="H24" s="76"/>
      <c r="I24" s="86"/>
      <c r="J24" s="76" t="s">
        <v>123</v>
      </c>
      <c r="K24" s="79">
        <v>1510000</v>
      </c>
      <c r="L24" s="79">
        <v>1950000</v>
      </c>
      <c r="M24" s="75">
        <f t="shared" si="0"/>
        <v>440000</v>
      </c>
      <c r="N24" s="74">
        <f t="shared" si="1"/>
        <v>0.29139072847682118</v>
      </c>
      <c r="O24" s="81"/>
    </row>
    <row r="25" spans="1:17" ht="19.5" customHeight="1">
      <c r="A25" s="76"/>
      <c r="B25" s="76"/>
      <c r="C25" s="76" t="s">
        <v>122</v>
      </c>
      <c r="D25" s="85">
        <v>6675</v>
      </c>
      <c r="E25" s="85">
        <v>13000</v>
      </c>
      <c r="F25" s="84">
        <v>6325</v>
      </c>
      <c r="G25" s="114">
        <f t="shared" ref="G25" si="6">F25/D25</f>
        <v>0.94756554307116103</v>
      </c>
      <c r="H25" s="86"/>
      <c r="I25" s="82"/>
      <c r="J25" s="76" t="s">
        <v>121</v>
      </c>
      <c r="K25" s="79">
        <v>2160000</v>
      </c>
      <c r="L25" s="79">
        <v>1960000</v>
      </c>
      <c r="M25" s="75">
        <f t="shared" si="0"/>
        <v>-200000</v>
      </c>
      <c r="N25" s="74">
        <f t="shared" si="1"/>
        <v>-9.2592592592592587E-2</v>
      </c>
      <c r="O25" s="81"/>
    </row>
    <row r="26" spans="1:17" ht="19.5" customHeight="1">
      <c r="A26" s="76"/>
      <c r="B26" s="76"/>
      <c r="C26" s="76" t="s">
        <v>120</v>
      </c>
      <c r="D26" s="182">
        <v>0</v>
      </c>
      <c r="E26" s="85">
        <v>0</v>
      </c>
      <c r="F26" s="204">
        <f>E26-D26</f>
        <v>0</v>
      </c>
      <c r="G26" s="205">
        <v>0</v>
      </c>
      <c r="H26" s="82"/>
      <c r="I26" s="83"/>
      <c r="J26" s="82" t="s">
        <v>119</v>
      </c>
      <c r="K26" s="79">
        <v>4584000</v>
      </c>
      <c r="L26" s="79">
        <v>4584000</v>
      </c>
      <c r="M26" s="75">
        <f t="shared" si="0"/>
        <v>0</v>
      </c>
      <c r="N26" s="74">
        <f t="shared" si="1"/>
        <v>0</v>
      </c>
      <c r="O26" s="81"/>
    </row>
    <row r="27" spans="1:17" ht="19.5" customHeight="1">
      <c r="A27" s="375"/>
      <c r="B27" s="376"/>
      <c r="C27" s="376"/>
      <c r="D27" s="376"/>
      <c r="E27" s="376"/>
      <c r="F27" s="376"/>
      <c r="G27" s="376"/>
      <c r="H27" s="383" t="s">
        <v>118</v>
      </c>
      <c r="I27" s="384"/>
      <c r="J27" s="385"/>
      <c r="K27" s="233">
        <f>K28</f>
        <v>3800000</v>
      </c>
      <c r="L27" s="233">
        <f>L28</f>
        <v>3800000</v>
      </c>
      <c r="M27" s="234">
        <f t="shared" si="0"/>
        <v>0</v>
      </c>
      <c r="N27" s="235">
        <f t="shared" si="1"/>
        <v>0</v>
      </c>
      <c r="O27" s="81"/>
    </row>
    <row r="28" spans="1:17" ht="19.5" customHeight="1">
      <c r="A28" s="377"/>
      <c r="B28" s="378"/>
      <c r="C28" s="378"/>
      <c r="D28" s="378"/>
      <c r="E28" s="378"/>
      <c r="F28" s="378"/>
      <c r="G28" s="378"/>
      <c r="H28" s="224"/>
      <c r="I28" s="396" t="s">
        <v>117</v>
      </c>
      <c r="J28" s="395"/>
      <c r="K28" s="236">
        <f>SUM(K29:K31)</f>
        <v>3800000</v>
      </c>
      <c r="L28" s="236">
        <f>SUM(L29:L31)</f>
        <v>3800000</v>
      </c>
      <c r="M28" s="237">
        <f t="shared" si="0"/>
        <v>0</v>
      </c>
      <c r="N28" s="238">
        <f t="shared" si="1"/>
        <v>0</v>
      </c>
    </row>
    <row r="29" spans="1:17" ht="19.5" customHeight="1">
      <c r="A29" s="377"/>
      <c r="B29" s="378"/>
      <c r="C29" s="378"/>
      <c r="D29" s="378"/>
      <c r="E29" s="378"/>
      <c r="F29" s="378"/>
      <c r="G29" s="378"/>
      <c r="H29" s="231"/>
      <c r="I29" s="239"/>
      <c r="J29" s="239" t="s">
        <v>117</v>
      </c>
      <c r="K29" s="240">
        <v>0</v>
      </c>
      <c r="L29" s="240">
        <v>0</v>
      </c>
      <c r="M29" s="227">
        <f>L29-K29</f>
        <v>0</v>
      </c>
      <c r="N29" s="273">
        <v>0</v>
      </c>
    </row>
    <row r="30" spans="1:17" ht="19.5" customHeight="1">
      <c r="A30" s="377"/>
      <c r="B30" s="378"/>
      <c r="C30" s="378"/>
      <c r="D30" s="378"/>
      <c r="E30" s="378"/>
      <c r="F30" s="378"/>
      <c r="G30" s="378"/>
      <c r="H30" s="224"/>
      <c r="I30" s="241"/>
      <c r="J30" s="242" t="s">
        <v>116</v>
      </c>
      <c r="K30" s="243">
        <v>3700000</v>
      </c>
      <c r="L30" s="243">
        <v>3700000</v>
      </c>
      <c r="M30" s="227">
        <f>L30-K30</f>
        <v>0</v>
      </c>
      <c r="N30" s="273">
        <f t="shared" ref="N30:N32" si="7">M30/K30</f>
        <v>0</v>
      </c>
    </row>
    <row r="31" spans="1:17" ht="19.5" customHeight="1">
      <c r="A31" s="377"/>
      <c r="B31" s="378"/>
      <c r="C31" s="378"/>
      <c r="D31" s="378"/>
      <c r="E31" s="378"/>
      <c r="F31" s="378"/>
      <c r="G31" s="378"/>
      <c r="H31" s="224"/>
      <c r="I31" s="244"/>
      <c r="J31" s="242" t="s">
        <v>115</v>
      </c>
      <c r="K31" s="226">
        <v>100000</v>
      </c>
      <c r="L31" s="226">
        <v>100000</v>
      </c>
      <c r="M31" s="227">
        <f>L31-K31</f>
        <v>0</v>
      </c>
      <c r="N31" s="273">
        <f t="shared" si="7"/>
        <v>0</v>
      </c>
    </row>
    <row r="32" spans="1:17" ht="19.5" customHeight="1">
      <c r="A32" s="377"/>
      <c r="B32" s="378"/>
      <c r="C32" s="378"/>
      <c r="D32" s="378"/>
      <c r="E32" s="378"/>
      <c r="F32" s="378"/>
      <c r="G32" s="378"/>
      <c r="H32" s="383" t="s">
        <v>114</v>
      </c>
      <c r="I32" s="384"/>
      <c r="J32" s="385"/>
      <c r="K32" s="80">
        <f>K33</f>
        <v>650000</v>
      </c>
      <c r="L32" s="80">
        <f>L33</f>
        <v>650000</v>
      </c>
      <c r="M32" s="234">
        <f t="shared" si="0"/>
        <v>0</v>
      </c>
      <c r="N32" s="273">
        <f t="shared" si="7"/>
        <v>0</v>
      </c>
    </row>
    <row r="33" spans="1:14" ht="19.5" customHeight="1">
      <c r="A33" s="377"/>
      <c r="B33" s="378"/>
      <c r="C33" s="378"/>
      <c r="D33" s="378"/>
      <c r="E33" s="378"/>
      <c r="F33" s="378"/>
      <c r="G33" s="378"/>
      <c r="H33" s="224"/>
      <c r="I33" s="394" t="s">
        <v>113</v>
      </c>
      <c r="J33" s="395"/>
      <c r="K33" s="236">
        <f>SUM(K34:K38)</f>
        <v>650000</v>
      </c>
      <c r="L33" s="236">
        <f>SUM(L34:L38)</f>
        <v>650000</v>
      </c>
      <c r="M33" s="237">
        <f t="shared" si="0"/>
        <v>0</v>
      </c>
      <c r="N33" s="238">
        <f t="shared" ref="N33:N38" si="8">M33/K33</f>
        <v>0</v>
      </c>
    </row>
    <row r="34" spans="1:14" ht="19.5" customHeight="1">
      <c r="A34" s="377"/>
      <c r="B34" s="378"/>
      <c r="C34" s="378"/>
      <c r="D34" s="378"/>
      <c r="E34" s="378"/>
      <c r="F34" s="378"/>
      <c r="G34" s="378"/>
      <c r="H34" s="224"/>
      <c r="I34" s="244"/>
      <c r="J34" s="245" t="s">
        <v>112</v>
      </c>
      <c r="K34" s="226">
        <v>100000</v>
      </c>
      <c r="L34" s="226">
        <v>100000</v>
      </c>
      <c r="M34" s="227">
        <f t="shared" si="0"/>
        <v>0</v>
      </c>
      <c r="N34" s="228">
        <f t="shared" si="8"/>
        <v>0</v>
      </c>
    </row>
    <row r="35" spans="1:14" ht="19.5" customHeight="1">
      <c r="A35" s="377"/>
      <c r="B35" s="378"/>
      <c r="C35" s="378"/>
      <c r="D35" s="378"/>
      <c r="E35" s="378"/>
      <c r="F35" s="378"/>
      <c r="G35" s="378"/>
      <c r="H35" s="224"/>
      <c r="I35" s="244"/>
      <c r="J35" s="245" t="s">
        <v>111</v>
      </c>
      <c r="K35" s="226">
        <v>100000</v>
      </c>
      <c r="L35" s="226">
        <v>100000</v>
      </c>
      <c r="M35" s="227">
        <f t="shared" si="0"/>
        <v>0</v>
      </c>
      <c r="N35" s="228">
        <f t="shared" si="8"/>
        <v>0</v>
      </c>
    </row>
    <row r="36" spans="1:14" ht="19.5" customHeight="1">
      <c r="A36" s="377"/>
      <c r="B36" s="378"/>
      <c r="C36" s="378"/>
      <c r="D36" s="378"/>
      <c r="E36" s="378"/>
      <c r="F36" s="378"/>
      <c r="G36" s="378"/>
      <c r="H36" s="224"/>
      <c r="I36" s="244"/>
      <c r="J36" s="245" t="s">
        <v>110</v>
      </c>
      <c r="K36" s="226">
        <v>200000</v>
      </c>
      <c r="L36" s="226">
        <v>200000</v>
      </c>
      <c r="M36" s="227">
        <f t="shared" si="0"/>
        <v>0</v>
      </c>
      <c r="N36" s="228">
        <f t="shared" si="8"/>
        <v>0</v>
      </c>
    </row>
    <row r="37" spans="1:14" ht="19.5" customHeight="1">
      <c r="A37" s="377"/>
      <c r="B37" s="378"/>
      <c r="C37" s="378"/>
      <c r="D37" s="378"/>
      <c r="E37" s="378"/>
      <c r="F37" s="378"/>
      <c r="G37" s="378"/>
      <c r="H37" s="224"/>
      <c r="I37" s="244"/>
      <c r="J37" s="245" t="s">
        <v>109</v>
      </c>
      <c r="K37" s="226">
        <v>150000</v>
      </c>
      <c r="L37" s="226">
        <v>150000</v>
      </c>
      <c r="M37" s="227">
        <f t="shared" si="0"/>
        <v>0</v>
      </c>
      <c r="N37" s="228">
        <f t="shared" si="8"/>
        <v>0</v>
      </c>
    </row>
    <row r="38" spans="1:14" ht="19.5" customHeight="1">
      <c r="A38" s="377"/>
      <c r="B38" s="378"/>
      <c r="C38" s="378"/>
      <c r="D38" s="378"/>
      <c r="E38" s="378"/>
      <c r="F38" s="378"/>
      <c r="G38" s="378"/>
      <c r="H38" s="246"/>
      <c r="I38" s="225"/>
      <c r="J38" s="245" t="s">
        <v>108</v>
      </c>
      <c r="K38" s="226">
        <v>100000</v>
      </c>
      <c r="L38" s="226">
        <v>100000</v>
      </c>
      <c r="M38" s="227">
        <f t="shared" si="0"/>
        <v>0</v>
      </c>
      <c r="N38" s="228">
        <f t="shared" si="8"/>
        <v>0</v>
      </c>
    </row>
    <row r="39" spans="1:14" ht="19.5" customHeight="1">
      <c r="A39" s="377"/>
      <c r="B39" s="378"/>
      <c r="C39" s="378"/>
      <c r="D39" s="378"/>
      <c r="E39" s="378"/>
      <c r="F39" s="378"/>
      <c r="G39" s="378"/>
      <c r="H39" s="383" t="s">
        <v>212</v>
      </c>
      <c r="I39" s="384"/>
      <c r="J39" s="385"/>
      <c r="K39" s="226">
        <f>K40</f>
        <v>0</v>
      </c>
      <c r="L39" s="226">
        <f t="shared" ref="L39:M39" si="9">L40</f>
        <v>0</v>
      </c>
      <c r="M39" s="226">
        <f t="shared" si="9"/>
        <v>0</v>
      </c>
      <c r="N39" s="226">
        <f>N40</f>
        <v>0</v>
      </c>
    </row>
    <row r="40" spans="1:14" ht="19.5" customHeight="1">
      <c r="A40" s="377"/>
      <c r="B40" s="378"/>
      <c r="C40" s="378"/>
      <c r="D40" s="378"/>
      <c r="E40" s="378"/>
      <c r="F40" s="378"/>
      <c r="G40" s="378"/>
      <c r="H40" s="229"/>
      <c r="I40" s="397" t="s">
        <v>209</v>
      </c>
      <c r="J40" s="398"/>
      <c r="K40" s="230">
        <f>K41</f>
        <v>0</v>
      </c>
      <c r="L40" s="230">
        <f t="shared" ref="L40:N40" si="10">L41</f>
        <v>0</v>
      </c>
      <c r="M40" s="230">
        <f t="shared" si="10"/>
        <v>0</v>
      </c>
      <c r="N40" s="230">
        <f t="shared" si="10"/>
        <v>0</v>
      </c>
    </row>
    <row r="41" spans="1:14" ht="19.5" customHeight="1">
      <c r="A41" s="377"/>
      <c r="B41" s="378"/>
      <c r="C41" s="378"/>
      <c r="D41" s="378"/>
      <c r="E41" s="378"/>
      <c r="F41" s="378"/>
      <c r="G41" s="378"/>
      <c r="H41" s="231"/>
      <c r="I41" s="231"/>
      <c r="J41" s="232" t="s">
        <v>213</v>
      </c>
      <c r="K41" s="226">
        <v>0</v>
      </c>
      <c r="L41" s="226">
        <v>0</v>
      </c>
      <c r="M41" s="249">
        <v>0</v>
      </c>
      <c r="N41" s="243">
        <v>0</v>
      </c>
    </row>
    <row r="42" spans="1:14" ht="19.5" customHeight="1">
      <c r="A42" s="377"/>
      <c r="B42" s="378"/>
      <c r="C42" s="378"/>
      <c r="D42" s="378"/>
      <c r="E42" s="378"/>
      <c r="F42" s="378"/>
      <c r="G42" s="378"/>
      <c r="H42" s="392" t="s">
        <v>107</v>
      </c>
      <c r="I42" s="392"/>
      <c r="J42" s="392"/>
      <c r="K42" s="233">
        <f>K43</f>
        <v>0</v>
      </c>
      <c r="L42" s="233">
        <f>L43</f>
        <v>6325</v>
      </c>
      <c r="M42" s="247">
        <f t="shared" si="0"/>
        <v>6325</v>
      </c>
      <c r="N42" s="347">
        <v>0</v>
      </c>
    </row>
    <row r="43" spans="1:14" ht="19.5" customHeight="1">
      <c r="A43" s="377"/>
      <c r="B43" s="378"/>
      <c r="C43" s="378"/>
      <c r="D43" s="378"/>
      <c r="E43" s="378"/>
      <c r="F43" s="378"/>
      <c r="G43" s="378"/>
      <c r="H43" s="231"/>
      <c r="I43" s="393" t="s">
        <v>107</v>
      </c>
      <c r="J43" s="393"/>
      <c r="K43" s="236">
        <f>K44</f>
        <v>0</v>
      </c>
      <c r="L43" s="236">
        <f>L44</f>
        <v>6325</v>
      </c>
      <c r="M43" s="248">
        <f t="shared" si="0"/>
        <v>6325</v>
      </c>
      <c r="N43" s="345">
        <v>0</v>
      </c>
    </row>
    <row r="44" spans="1:14" ht="19.5" customHeight="1">
      <c r="A44" s="377"/>
      <c r="B44" s="378"/>
      <c r="C44" s="378"/>
      <c r="D44" s="378"/>
      <c r="E44" s="378"/>
      <c r="F44" s="378"/>
      <c r="G44" s="378"/>
      <c r="H44" s="231"/>
      <c r="I44" s="231"/>
      <c r="J44" s="231" t="s">
        <v>106</v>
      </c>
      <c r="K44" s="243">
        <v>0</v>
      </c>
      <c r="L44" s="243">
        <v>6325</v>
      </c>
      <c r="M44" s="249">
        <f>L44-K44</f>
        <v>6325</v>
      </c>
      <c r="N44" s="346">
        <v>0</v>
      </c>
    </row>
    <row r="45" spans="1:14">
      <c r="A45" s="379"/>
      <c r="B45" s="380"/>
      <c r="C45" s="380"/>
      <c r="D45" s="380"/>
      <c r="E45" s="380"/>
      <c r="F45" s="380"/>
      <c r="G45" s="380"/>
      <c r="H45" s="250"/>
      <c r="I45" s="250"/>
      <c r="J45" s="231" t="s">
        <v>214</v>
      </c>
      <c r="K45" s="250"/>
      <c r="L45" s="250"/>
      <c r="M45" s="250"/>
      <c r="N45" s="250"/>
    </row>
  </sheetData>
  <mergeCells count="41">
    <mergeCell ref="A4:C4"/>
    <mergeCell ref="A5:C5"/>
    <mergeCell ref="A6:F6"/>
    <mergeCell ref="H6:N6"/>
    <mergeCell ref="A2:N2"/>
    <mergeCell ref="A3:N3"/>
    <mergeCell ref="I7:I8"/>
    <mergeCell ref="J7:J8"/>
    <mergeCell ref="M7:M8"/>
    <mergeCell ref="N7:N8"/>
    <mergeCell ref="A9:C9"/>
    <mergeCell ref="H9:J9"/>
    <mergeCell ref="A7:A8"/>
    <mergeCell ref="B7:B8"/>
    <mergeCell ref="C7:C8"/>
    <mergeCell ref="F7:F8"/>
    <mergeCell ref="G7:G8"/>
    <mergeCell ref="H7:H8"/>
    <mergeCell ref="B18:C18"/>
    <mergeCell ref="H10:J10"/>
    <mergeCell ref="I11:J11"/>
    <mergeCell ref="A10:C10"/>
    <mergeCell ref="B11:C11"/>
    <mergeCell ref="A14:C14"/>
    <mergeCell ref="B15:C15"/>
    <mergeCell ref="A17:C17"/>
    <mergeCell ref="I16:J16"/>
    <mergeCell ref="A27:G45"/>
    <mergeCell ref="I20:J20"/>
    <mergeCell ref="H27:J27"/>
    <mergeCell ref="H32:J32"/>
    <mergeCell ref="A23:C23"/>
    <mergeCell ref="B24:C24"/>
    <mergeCell ref="A20:C20"/>
    <mergeCell ref="B21:C21"/>
    <mergeCell ref="H42:J42"/>
    <mergeCell ref="I43:J43"/>
    <mergeCell ref="I33:J33"/>
    <mergeCell ref="I28:J28"/>
    <mergeCell ref="H39:J39"/>
    <mergeCell ref="I40:J40"/>
  </mergeCells>
  <phoneticPr fontId="3" type="noConversion"/>
  <pageMargins left="0.31496062992125984" right="0.31496062992125984" top="0.55118110236220474" bottom="0.55118110236220474" header="0.31496062992125984" footer="0.31496062992125984"/>
  <pageSetup paperSize="9" scale="94" fitToHeight="0" orientation="landscape" r:id="rId1"/>
  <headerFooter scaleWithDoc="0" alignWithMargins="0">
    <oddFooter>&amp;R2020년 신천푸드마켓예산총괄표&amp;P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E5" sqref="E5"/>
    </sheetView>
  </sheetViews>
  <sheetFormatPr defaultRowHeight="17.25" customHeight="1"/>
  <cols>
    <col min="1" max="2" width="4.33203125" style="13" customWidth="1"/>
    <col min="3" max="3" width="13.33203125" style="13" customWidth="1"/>
    <col min="4" max="4" width="11.77734375" style="13" hidden="1" customWidth="1"/>
    <col min="5" max="6" width="15.109375" style="13" customWidth="1"/>
    <col min="7" max="7" width="13.33203125" style="13" customWidth="1"/>
    <col min="8" max="8" width="23.88671875" style="13" customWidth="1"/>
    <col min="9" max="9" width="1.33203125" style="2" hidden="1" customWidth="1"/>
    <col min="10" max="10" width="2.5546875" style="2" customWidth="1"/>
    <col min="11" max="11" width="10.44140625" style="13" customWidth="1"/>
    <col min="12" max="16384" width="8.88671875" style="13"/>
  </cols>
  <sheetData>
    <row r="1" spans="1:11" ht="29.25" customHeight="1">
      <c r="A1" s="6" t="s">
        <v>174</v>
      </c>
      <c r="H1" s="1"/>
      <c r="K1" s="1"/>
    </row>
    <row r="2" spans="1:11" ht="29.25" customHeight="1">
      <c r="A2" s="6"/>
      <c r="H2" s="1"/>
      <c r="K2" s="1" t="s">
        <v>157</v>
      </c>
    </row>
    <row r="3" spans="1:11" ht="17.25" customHeight="1">
      <c r="A3" s="431" t="s">
        <v>173</v>
      </c>
      <c r="B3" s="432"/>
      <c r="C3" s="432"/>
      <c r="D3" s="433" t="s">
        <v>172</v>
      </c>
      <c r="E3" s="180" t="s">
        <v>230</v>
      </c>
      <c r="F3" s="169" t="s">
        <v>223</v>
      </c>
      <c r="G3" s="433" t="s">
        <v>171</v>
      </c>
      <c r="H3" s="435" t="s">
        <v>170</v>
      </c>
      <c r="I3" s="436"/>
      <c r="J3" s="436"/>
      <c r="K3" s="437"/>
    </row>
    <row r="4" spans="1:11" ht="17.25" customHeight="1">
      <c r="A4" s="168" t="s">
        <v>169</v>
      </c>
      <c r="B4" s="167" t="s">
        <v>168</v>
      </c>
      <c r="C4" s="167" t="s">
        <v>167</v>
      </c>
      <c r="D4" s="434"/>
      <c r="E4" s="271" t="s">
        <v>257</v>
      </c>
      <c r="F4" s="271" t="s">
        <v>258</v>
      </c>
      <c r="G4" s="434"/>
      <c r="H4" s="438"/>
      <c r="I4" s="439"/>
      <c r="J4" s="439"/>
      <c r="K4" s="440"/>
    </row>
    <row r="5" spans="1:11" ht="22.5" customHeight="1">
      <c r="A5" s="421" t="s">
        <v>166</v>
      </c>
      <c r="B5" s="422"/>
      <c r="C5" s="422"/>
      <c r="D5" s="160">
        <v>76658000</v>
      </c>
      <c r="E5" s="159">
        <v>51228040</v>
      </c>
      <c r="F5" s="159">
        <v>51234365</v>
      </c>
      <c r="G5" s="164">
        <f t="shared" ref="G5:G18" si="0">F5-E5</f>
        <v>6325</v>
      </c>
      <c r="H5" s="157"/>
      <c r="I5" s="157"/>
      <c r="J5" s="157"/>
      <c r="K5" s="166">
        <v>0</v>
      </c>
    </row>
    <row r="6" spans="1:11" ht="22.5" customHeight="1">
      <c r="A6" s="421" t="s">
        <v>165</v>
      </c>
      <c r="B6" s="422"/>
      <c r="C6" s="422"/>
      <c r="D6" s="160">
        <v>63858000</v>
      </c>
      <c r="E6" s="159">
        <v>46471840</v>
      </c>
      <c r="F6" s="159">
        <f>F7</f>
        <v>46471840</v>
      </c>
      <c r="G6" s="164">
        <f t="shared" si="0"/>
        <v>0</v>
      </c>
      <c r="H6" s="157"/>
      <c r="I6" s="157"/>
      <c r="J6" s="157"/>
      <c r="K6" s="156"/>
    </row>
    <row r="7" spans="1:11" ht="22.5" customHeight="1">
      <c r="A7" s="155"/>
      <c r="B7" s="425" t="s">
        <v>146</v>
      </c>
      <c r="C7" s="425"/>
      <c r="D7" s="154">
        <v>63858000</v>
      </c>
      <c r="E7" s="153">
        <v>46471840</v>
      </c>
      <c r="F7" s="153">
        <f>F8+F9</f>
        <v>46471840</v>
      </c>
      <c r="G7" s="163">
        <f t="shared" si="0"/>
        <v>0</v>
      </c>
      <c r="H7" s="151"/>
      <c r="I7" s="151"/>
      <c r="J7" s="151"/>
      <c r="K7" s="162">
        <v>0</v>
      </c>
    </row>
    <row r="8" spans="1:11" ht="22.5" customHeight="1">
      <c r="A8" s="155"/>
      <c r="B8" s="157"/>
      <c r="C8" s="157" t="s">
        <v>164</v>
      </c>
      <c r="D8" s="160">
        <v>39858000</v>
      </c>
      <c r="E8" s="160">
        <v>34988840</v>
      </c>
      <c r="F8" s="160">
        <v>34988840</v>
      </c>
      <c r="G8" s="158">
        <f t="shared" si="0"/>
        <v>0</v>
      </c>
      <c r="H8" s="157" t="s">
        <v>163</v>
      </c>
      <c r="I8" s="157"/>
      <c r="J8" s="157"/>
      <c r="K8" s="161">
        <v>0</v>
      </c>
    </row>
    <row r="9" spans="1:11" ht="22.5" customHeight="1">
      <c r="A9" s="155"/>
      <c r="B9" s="157"/>
      <c r="C9" s="157" t="s">
        <v>162</v>
      </c>
      <c r="D9" s="160">
        <v>24000000</v>
      </c>
      <c r="E9" s="160">
        <v>11483000</v>
      </c>
      <c r="F9" s="160">
        <v>11483000</v>
      </c>
      <c r="G9" s="158">
        <f t="shared" si="0"/>
        <v>0</v>
      </c>
      <c r="H9" s="157" t="s">
        <v>161</v>
      </c>
      <c r="I9" s="157"/>
      <c r="J9" s="157"/>
      <c r="K9" s="161"/>
    </row>
    <row r="10" spans="1:11" ht="22.5" customHeight="1">
      <c r="A10" s="421" t="s">
        <v>137</v>
      </c>
      <c r="B10" s="422"/>
      <c r="C10" s="422"/>
      <c r="D10" s="160">
        <v>2000000</v>
      </c>
      <c r="E10" s="159">
        <v>463200</v>
      </c>
      <c r="F10" s="159">
        <f>F11</f>
        <v>463200</v>
      </c>
      <c r="G10" s="164">
        <f t="shared" si="0"/>
        <v>0</v>
      </c>
      <c r="H10" s="178" t="s">
        <v>238</v>
      </c>
      <c r="I10" s="157"/>
      <c r="J10" s="157"/>
      <c r="K10" s="156"/>
    </row>
    <row r="11" spans="1:11" ht="22.5" customHeight="1">
      <c r="A11" s="155"/>
      <c r="B11" s="425" t="s">
        <v>160</v>
      </c>
      <c r="C11" s="425"/>
      <c r="D11" s="154">
        <v>2000000</v>
      </c>
      <c r="E11" s="153">
        <f>E12</f>
        <v>463200</v>
      </c>
      <c r="F11" s="153">
        <f>F12</f>
        <v>463200</v>
      </c>
      <c r="G11" s="163">
        <f t="shared" si="0"/>
        <v>0</v>
      </c>
      <c r="H11" s="151"/>
      <c r="I11" s="151"/>
      <c r="J11" s="151"/>
      <c r="K11" s="165">
        <v>0</v>
      </c>
    </row>
    <row r="12" spans="1:11" ht="22.5" customHeight="1">
      <c r="A12" s="155"/>
      <c r="B12" s="157"/>
      <c r="C12" s="157" t="s">
        <v>137</v>
      </c>
      <c r="D12" s="160">
        <v>2000000</v>
      </c>
      <c r="E12" s="160">
        <v>463200</v>
      </c>
      <c r="F12" s="160">
        <v>463200</v>
      </c>
      <c r="G12" s="158">
        <f t="shared" si="0"/>
        <v>0</v>
      </c>
      <c r="H12" s="178"/>
      <c r="I12" s="157"/>
      <c r="J12" s="157"/>
      <c r="K12" s="161">
        <v>0</v>
      </c>
    </row>
    <row r="13" spans="1:11" ht="22.5" customHeight="1">
      <c r="A13" s="426" t="s">
        <v>132</v>
      </c>
      <c r="B13" s="427"/>
      <c r="C13" s="428"/>
      <c r="D13" s="160"/>
      <c r="E13" s="159">
        <f>E14</f>
        <v>4293000</v>
      </c>
      <c r="F13" s="159">
        <f>F14</f>
        <v>4293000</v>
      </c>
      <c r="G13" s="197">
        <f t="shared" si="0"/>
        <v>0</v>
      </c>
      <c r="H13" s="157"/>
      <c r="I13" s="157"/>
      <c r="J13" s="157"/>
      <c r="K13" s="161"/>
    </row>
    <row r="14" spans="1:11" ht="22.5" customHeight="1">
      <c r="A14" s="155"/>
      <c r="B14" s="429" t="s">
        <v>132</v>
      </c>
      <c r="C14" s="430"/>
      <c r="D14" s="154"/>
      <c r="E14" s="153">
        <f>E15</f>
        <v>4293000</v>
      </c>
      <c r="F14" s="153">
        <f>F15</f>
        <v>4293000</v>
      </c>
      <c r="G14" s="198">
        <f>F14-E14</f>
        <v>0</v>
      </c>
      <c r="H14" s="151"/>
      <c r="I14" s="151"/>
      <c r="J14" s="151"/>
      <c r="K14" s="162"/>
    </row>
    <row r="15" spans="1:11" ht="22.5" customHeight="1">
      <c r="A15" s="155"/>
      <c r="B15" s="157"/>
      <c r="C15" s="157" t="s">
        <v>188</v>
      </c>
      <c r="D15" s="160"/>
      <c r="E15" s="179">
        <v>4293000</v>
      </c>
      <c r="F15" s="179">
        <v>4293000</v>
      </c>
      <c r="G15" s="199">
        <f t="shared" si="0"/>
        <v>0</v>
      </c>
      <c r="H15" s="157"/>
      <c r="I15" s="157"/>
      <c r="J15" s="157"/>
      <c r="K15" s="161"/>
    </row>
    <row r="16" spans="1:11" ht="22.5" customHeight="1">
      <c r="A16" s="421" t="s">
        <v>127</v>
      </c>
      <c r="B16" s="422"/>
      <c r="C16" s="422"/>
      <c r="D16" s="160">
        <f t="shared" ref="D16:F17" si="1">D17</f>
        <v>0</v>
      </c>
      <c r="E16" s="159">
        <f t="shared" si="1"/>
        <v>3325</v>
      </c>
      <c r="F16" s="159">
        <f t="shared" si="1"/>
        <v>3325</v>
      </c>
      <c r="G16" s="158">
        <f t="shared" si="0"/>
        <v>0</v>
      </c>
      <c r="H16" s="157"/>
      <c r="I16" s="157"/>
      <c r="J16" s="157"/>
      <c r="K16" s="156"/>
    </row>
    <row r="17" spans="1:11" ht="22.5" customHeight="1">
      <c r="A17" s="155"/>
      <c r="B17" s="423" t="s">
        <v>127</v>
      </c>
      <c r="C17" s="424"/>
      <c r="D17" s="154">
        <f t="shared" si="1"/>
        <v>0</v>
      </c>
      <c r="E17" s="153">
        <f t="shared" si="1"/>
        <v>3325</v>
      </c>
      <c r="F17" s="153">
        <f t="shared" si="1"/>
        <v>3325</v>
      </c>
      <c r="G17" s="152">
        <f t="shared" si="0"/>
        <v>0</v>
      </c>
      <c r="H17" s="151"/>
      <c r="I17" s="151"/>
      <c r="J17" s="151"/>
      <c r="K17" s="150"/>
    </row>
    <row r="18" spans="1:11" ht="22.5" customHeight="1">
      <c r="A18" s="149"/>
      <c r="B18" s="146"/>
      <c r="C18" s="146" t="s">
        <v>127</v>
      </c>
      <c r="D18" s="148">
        <v>0</v>
      </c>
      <c r="E18" s="184">
        <v>3325</v>
      </c>
      <c r="F18" s="184">
        <v>3325</v>
      </c>
      <c r="G18" s="147">
        <f t="shared" si="0"/>
        <v>0</v>
      </c>
      <c r="H18" s="194" t="s">
        <v>231</v>
      </c>
      <c r="I18" s="146"/>
      <c r="J18" s="146"/>
      <c r="K18" s="145"/>
    </row>
    <row r="19" spans="1:11" ht="22.5" customHeight="1">
      <c r="A19" s="421" t="s">
        <v>124</v>
      </c>
      <c r="B19" s="422"/>
      <c r="C19" s="422"/>
      <c r="D19" s="160">
        <f>D20</f>
        <v>0</v>
      </c>
      <c r="E19" s="159">
        <f>E20+E22</f>
        <v>6675</v>
      </c>
      <c r="F19" s="159">
        <f>F20</f>
        <v>13000</v>
      </c>
      <c r="G19" s="158" t="s">
        <v>275</v>
      </c>
      <c r="H19" s="157"/>
      <c r="I19" s="157"/>
      <c r="J19" s="157"/>
      <c r="K19" s="156"/>
    </row>
    <row r="20" spans="1:11" ht="22.5" customHeight="1">
      <c r="A20" s="155"/>
      <c r="B20" s="423" t="s">
        <v>124</v>
      </c>
      <c r="C20" s="424"/>
      <c r="D20" s="154">
        <f>D21</f>
        <v>0</v>
      </c>
      <c r="E20" s="153">
        <f>E21</f>
        <v>6675</v>
      </c>
      <c r="F20" s="153">
        <v>13000</v>
      </c>
      <c r="G20" s="152">
        <v>6325</v>
      </c>
      <c r="H20" s="151"/>
      <c r="I20" s="151"/>
      <c r="J20" s="151"/>
      <c r="K20" s="150"/>
    </row>
    <row r="21" spans="1:11" ht="22.5" customHeight="1">
      <c r="A21" s="149"/>
      <c r="B21" s="146"/>
      <c r="C21" s="146" t="s">
        <v>122</v>
      </c>
      <c r="D21" s="148">
        <v>0</v>
      </c>
      <c r="E21" s="148">
        <v>6675</v>
      </c>
      <c r="F21" s="148">
        <v>13000</v>
      </c>
      <c r="G21" s="147">
        <v>6325</v>
      </c>
      <c r="H21" s="339" t="s">
        <v>274</v>
      </c>
      <c r="I21" s="146"/>
      <c r="J21" s="146"/>
      <c r="K21" s="145"/>
    </row>
    <row r="22" spans="1:11" ht="22.5" customHeight="1">
      <c r="A22" s="144"/>
      <c r="B22" s="142"/>
      <c r="C22" s="142" t="s">
        <v>120</v>
      </c>
      <c r="D22" s="143">
        <v>0</v>
      </c>
      <c r="E22" s="185">
        <v>0</v>
      </c>
      <c r="F22" s="185">
        <v>0</v>
      </c>
      <c r="G22" s="196">
        <f>F22-E22</f>
        <v>0</v>
      </c>
      <c r="H22" s="142"/>
      <c r="I22" s="142"/>
      <c r="J22" s="142"/>
      <c r="K22" s="141"/>
    </row>
    <row r="23" spans="1:11" ht="17.25" customHeight="1">
      <c r="G23" s="195"/>
    </row>
  </sheetData>
  <mergeCells count="15">
    <mergeCell ref="A10:C10"/>
    <mergeCell ref="A3:C3"/>
    <mergeCell ref="D3:D4"/>
    <mergeCell ref="G3:G4"/>
    <mergeCell ref="H3:K4"/>
    <mergeCell ref="A5:C5"/>
    <mergeCell ref="A6:C6"/>
    <mergeCell ref="B7:C7"/>
    <mergeCell ref="A19:C19"/>
    <mergeCell ref="B20:C20"/>
    <mergeCell ref="B11:C11"/>
    <mergeCell ref="A16:C16"/>
    <mergeCell ref="B17:C17"/>
    <mergeCell ref="A13:C13"/>
    <mergeCell ref="B14:C14"/>
  </mergeCells>
  <phoneticPr fontId="3" type="noConversion"/>
  <printOptions horizontalCentered="1"/>
  <pageMargins left="0.70866141732283472" right="0.70866141732283472" top="0.35433070866141736" bottom="0.35433070866141736" header="0.31496062992125984" footer="0.31496062992125984"/>
  <pageSetup paperSize="9" orientation="landscape" r:id="rId1"/>
  <headerFooter>
    <oddFooter>&amp;R신천푸드마켓세입예산서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81"/>
  <sheetViews>
    <sheetView tabSelected="1" zoomScaleNormal="100" zoomScaleSheetLayoutView="100" workbookViewId="0">
      <selection activeCell="N30" sqref="A1:N30"/>
    </sheetView>
  </sheetViews>
  <sheetFormatPr defaultRowHeight="13.5"/>
  <cols>
    <col min="1" max="1" width="4.109375" style="13" customWidth="1"/>
    <col min="2" max="2" width="4" style="13" customWidth="1"/>
    <col min="3" max="3" width="13.77734375" style="13" customWidth="1"/>
    <col min="4" max="4" width="11.21875" style="13" customWidth="1"/>
    <col min="5" max="5" width="10.44140625" style="13" bestFit="1" customWidth="1"/>
    <col min="6" max="6" width="9.33203125" style="13" customWidth="1"/>
    <col min="7" max="10" width="10" style="13" customWidth="1"/>
    <col min="11" max="11" width="12" style="13" customWidth="1"/>
    <col min="12" max="12" width="17" style="2" customWidth="1"/>
    <col min="13" max="13" width="1.88671875" style="2" customWidth="1"/>
    <col min="14" max="14" width="11.33203125" style="13" customWidth="1"/>
    <col min="15" max="15" width="8.88671875" style="13"/>
    <col min="16" max="16" width="9.33203125" style="13" hidden="1" customWidth="1"/>
    <col min="17" max="17" width="11.33203125" style="13" hidden="1" customWidth="1"/>
    <col min="18" max="22" width="0" style="13" hidden="1" customWidth="1"/>
    <col min="23" max="16384" width="8.88671875" style="13"/>
  </cols>
  <sheetData>
    <row r="2" spans="1:17" ht="20.100000000000001" customHeight="1">
      <c r="A2" s="6" t="s">
        <v>25</v>
      </c>
      <c r="D2" s="14"/>
      <c r="E2" s="14"/>
      <c r="F2" s="14"/>
      <c r="G2" s="14"/>
      <c r="K2" s="1"/>
      <c r="L2" s="3"/>
      <c r="M2" s="4"/>
      <c r="N2" s="5" t="s">
        <v>23</v>
      </c>
    </row>
    <row r="3" spans="1:17" ht="24.75" customHeight="1">
      <c r="A3" s="431" t="s">
        <v>3</v>
      </c>
      <c r="B3" s="432"/>
      <c r="C3" s="432"/>
      <c r="D3" s="276" t="s">
        <v>223</v>
      </c>
      <c r="E3" s="276" t="s">
        <v>224</v>
      </c>
      <c r="F3" s="276" t="s">
        <v>90</v>
      </c>
      <c r="G3" s="443" t="s">
        <v>26</v>
      </c>
      <c r="H3" s="444"/>
      <c r="I3" s="444"/>
      <c r="J3" s="455"/>
      <c r="K3" s="443" t="s">
        <v>17</v>
      </c>
      <c r="L3" s="444"/>
      <c r="M3" s="444"/>
      <c r="N3" s="445"/>
    </row>
    <row r="4" spans="1:17" ht="24.75" customHeight="1">
      <c r="A4" s="278" t="s">
        <v>4</v>
      </c>
      <c r="B4" s="277" t="s">
        <v>5</v>
      </c>
      <c r="C4" s="277" t="s">
        <v>6</v>
      </c>
      <c r="D4" s="251" t="s">
        <v>257</v>
      </c>
      <c r="E4" s="251" t="s">
        <v>258</v>
      </c>
      <c r="F4" s="210" t="s">
        <v>91</v>
      </c>
      <c r="G4" s="277" t="s">
        <v>27</v>
      </c>
      <c r="H4" s="277" t="s">
        <v>0</v>
      </c>
      <c r="I4" s="277" t="s">
        <v>234</v>
      </c>
      <c r="J4" s="348" t="s">
        <v>279</v>
      </c>
      <c r="K4" s="446"/>
      <c r="L4" s="447"/>
      <c r="M4" s="447"/>
      <c r="N4" s="448"/>
    </row>
    <row r="5" spans="1:17" ht="18.75" customHeight="1">
      <c r="A5" s="449" t="s">
        <v>19</v>
      </c>
      <c r="B5" s="450"/>
      <c r="C5" s="451"/>
      <c r="D5" s="264">
        <f>D6+D55+D60+D78</f>
        <v>51228040</v>
      </c>
      <c r="E5" s="264">
        <f>E6+E55+E60+E78</f>
        <v>51234365</v>
      </c>
      <c r="F5" s="279">
        <f>E5-D5</f>
        <v>6325</v>
      </c>
      <c r="G5" s="264">
        <f>G6+G55+G60+G78</f>
        <v>46471840</v>
      </c>
      <c r="H5" s="264">
        <f>H6+H55+H60+H78</f>
        <v>463200</v>
      </c>
      <c r="I5" s="264">
        <f>I6+I55+I60+I78</f>
        <v>4293000</v>
      </c>
      <c r="J5" s="257">
        <f>J78</f>
        <v>6325</v>
      </c>
      <c r="K5" s="280"/>
      <c r="L5" s="281"/>
      <c r="M5" s="281"/>
      <c r="N5" s="282"/>
    </row>
    <row r="6" spans="1:17" ht="18.75" customHeight="1">
      <c r="A6" s="452" t="s">
        <v>1</v>
      </c>
      <c r="B6" s="453"/>
      <c r="C6" s="454"/>
      <c r="D6" s="283">
        <f>D7+D24+D28</f>
        <v>46778040</v>
      </c>
      <c r="E6" s="283">
        <f>E7+E24+E28</f>
        <v>46778040</v>
      </c>
      <c r="F6" s="279">
        <f>E6-D6</f>
        <v>0</v>
      </c>
      <c r="G6" s="283">
        <f>G7+G24+G28</f>
        <v>45971840</v>
      </c>
      <c r="H6" s="283">
        <f>H7+H24+H28</f>
        <v>213200</v>
      </c>
      <c r="I6" s="283">
        <f>I7+I24+I28</f>
        <v>593000</v>
      </c>
      <c r="J6" s="349"/>
      <c r="K6" s="284"/>
      <c r="L6" s="285"/>
      <c r="M6" s="286"/>
      <c r="N6" s="287"/>
    </row>
    <row r="7" spans="1:17" ht="18.75" customHeight="1">
      <c r="A7" s="288"/>
      <c r="B7" s="441" t="s">
        <v>36</v>
      </c>
      <c r="C7" s="442"/>
      <c r="D7" s="289">
        <f t="shared" ref="D7:I7" si="0">D8+D10+D15+D17</f>
        <v>34988840</v>
      </c>
      <c r="E7" s="289">
        <f t="shared" si="0"/>
        <v>34988840</v>
      </c>
      <c r="F7" s="289">
        <f t="shared" si="0"/>
        <v>0</v>
      </c>
      <c r="G7" s="258">
        <f t="shared" si="0"/>
        <v>34988840</v>
      </c>
      <c r="H7" s="258">
        <f t="shared" si="0"/>
        <v>0</v>
      </c>
      <c r="I7" s="258">
        <f t="shared" si="0"/>
        <v>0</v>
      </c>
      <c r="J7" s="258"/>
      <c r="K7" s="290"/>
      <c r="L7" s="291"/>
      <c r="M7" s="292"/>
      <c r="N7" s="293">
        <f>N8+N10+N15+N17</f>
        <v>34988840</v>
      </c>
    </row>
    <row r="8" spans="1:17" ht="18.75" customHeight="1">
      <c r="A8" s="64"/>
      <c r="B8" s="265"/>
      <c r="C8" s="178" t="s">
        <v>7</v>
      </c>
      <c r="D8" s="259">
        <v>24486480</v>
      </c>
      <c r="E8" s="259">
        <f>G8+H8</f>
        <v>24486480</v>
      </c>
      <c r="F8" s="259">
        <f>E8-D8</f>
        <v>0</v>
      </c>
      <c r="G8" s="259">
        <v>24486480</v>
      </c>
      <c r="H8" s="259"/>
      <c r="I8" s="259"/>
      <c r="J8" s="259"/>
      <c r="K8" s="294"/>
      <c r="L8" s="295"/>
      <c r="M8" s="286"/>
      <c r="N8" s="296">
        <f>N9</f>
        <v>24486480</v>
      </c>
    </row>
    <row r="9" spans="1:17" ht="18.75" customHeight="1">
      <c r="A9" s="64"/>
      <c r="B9" s="40"/>
      <c r="C9" s="265"/>
      <c r="D9" s="297"/>
      <c r="E9" s="297"/>
      <c r="F9" s="297"/>
      <c r="G9" s="268"/>
      <c r="H9" s="268"/>
      <c r="I9" s="260"/>
      <c r="J9" s="260"/>
      <c r="K9" s="252" t="s">
        <v>176</v>
      </c>
      <c r="L9" s="190" t="s">
        <v>240</v>
      </c>
      <c r="M9" s="191" t="s">
        <v>18</v>
      </c>
      <c r="N9" s="287">
        <v>24486480</v>
      </c>
      <c r="P9" s="13">
        <v>21076000</v>
      </c>
    </row>
    <row r="10" spans="1:17" ht="18.75" customHeight="1">
      <c r="A10" s="64"/>
      <c r="B10" s="40"/>
      <c r="C10" s="178" t="s">
        <v>8</v>
      </c>
      <c r="D10" s="254">
        <v>4869000</v>
      </c>
      <c r="E10" s="259">
        <f>G10+H10</f>
        <v>4869000</v>
      </c>
      <c r="F10" s="259">
        <f>E10-D10</f>
        <v>0</v>
      </c>
      <c r="G10" s="170">
        <v>4869000</v>
      </c>
      <c r="H10" s="170">
        <v>0</v>
      </c>
      <c r="I10" s="259"/>
      <c r="J10" s="259"/>
      <c r="K10" s="294"/>
      <c r="L10" s="295"/>
      <c r="M10" s="286"/>
      <c r="N10" s="296">
        <f>SUM(N11:N14)</f>
        <v>4869000</v>
      </c>
      <c r="P10" s="13">
        <v>1149600</v>
      </c>
    </row>
    <row r="11" spans="1:17" ht="18.75" customHeight="1">
      <c r="A11" s="64"/>
      <c r="B11" s="40"/>
      <c r="C11" s="265"/>
      <c r="D11" s="297"/>
      <c r="E11" s="297"/>
      <c r="F11" s="297"/>
      <c r="G11" s="268"/>
      <c r="H11" s="268"/>
      <c r="I11" s="260"/>
      <c r="J11" s="260"/>
      <c r="K11" s="294" t="s">
        <v>34</v>
      </c>
      <c r="L11" s="295" t="s">
        <v>241</v>
      </c>
      <c r="M11" s="188" t="s">
        <v>33</v>
      </c>
      <c r="N11" s="189">
        <v>2449000</v>
      </c>
      <c r="P11" s="13">
        <v>2200000</v>
      </c>
    </row>
    <row r="12" spans="1:17" ht="18.75" customHeight="1">
      <c r="A12" s="64"/>
      <c r="B12" s="40"/>
      <c r="C12" s="40"/>
      <c r="D12" s="44"/>
      <c r="E12" s="44"/>
      <c r="F12" s="44"/>
      <c r="G12" s="45"/>
      <c r="H12" s="45"/>
      <c r="I12" s="52"/>
      <c r="J12" s="52"/>
      <c r="K12" s="294" t="s">
        <v>175</v>
      </c>
      <c r="L12" s="295" t="s">
        <v>219</v>
      </c>
      <c r="M12" s="286" t="s">
        <v>66</v>
      </c>
      <c r="N12" s="253">
        <v>1920000</v>
      </c>
      <c r="P12" s="13">
        <f>P9+P10+P11</f>
        <v>24425600</v>
      </c>
    </row>
    <row r="13" spans="1:17" ht="18.75" customHeight="1">
      <c r="A13" s="64"/>
      <c r="B13" s="40"/>
      <c r="C13" s="40"/>
      <c r="D13" s="44"/>
      <c r="E13" s="51"/>
      <c r="F13" s="51"/>
      <c r="G13" s="52"/>
      <c r="H13" s="45"/>
      <c r="I13" s="52"/>
      <c r="J13" s="52"/>
      <c r="K13" s="252" t="s">
        <v>193</v>
      </c>
      <c r="L13" s="190" t="s">
        <v>232</v>
      </c>
      <c r="M13" s="191" t="s">
        <v>18</v>
      </c>
      <c r="N13" s="253">
        <v>60000</v>
      </c>
    </row>
    <row r="14" spans="1:17" ht="18.75" customHeight="1">
      <c r="A14" s="64"/>
      <c r="B14" s="40"/>
      <c r="C14" s="40"/>
      <c r="D14" s="44"/>
      <c r="E14" s="51"/>
      <c r="F14" s="51"/>
      <c r="G14" s="52"/>
      <c r="H14" s="45"/>
      <c r="I14" s="52"/>
      <c r="J14" s="52"/>
      <c r="K14" s="252"/>
      <c r="L14" s="190" t="s">
        <v>233</v>
      </c>
      <c r="M14" s="191" t="s">
        <v>18</v>
      </c>
      <c r="N14" s="253">
        <v>440000</v>
      </c>
    </row>
    <row r="15" spans="1:17" ht="18.75" customHeight="1">
      <c r="A15" s="64"/>
      <c r="B15" s="40"/>
      <c r="C15" s="178" t="s">
        <v>9</v>
      </c>
      <c r="D15" s="254">
        <v>2446300</v>
      </c>
      <c r="E15" s="259">
        <f>G15+H15</f>
        <v>2446300</v>
      </c>
      <c r="F15" s="259">
        <f>E15-D15</f>
        <v>0</v>
      </c>
      <c r="G15" s="259">
        <v>2446300</v>
      </c>
      <c r="H15" s="259">
        <v>0</v>
      </c>
      <c r="I15" s="259"/>
      <c r="J15" s="259"/>
      <c r="K15" s="294"/>
      <c r="L15" s="295"/>
      <c r="M15" s="286"/>
      <c r="N15" s="296">
        <f>N16</f>
        <v>2446300</v>
      </c>
    </row>
    <row r="16" spans="1:17" ht="18.75" customHeight="1">
      <c r="A16" s="64"/>
      <c r="B16" s="40"/>
      <c r="C16" s="265"/>
      <c r="D16" s="297"/>
      <c r="E16" s="298"/>
      <c r="F16" s="298"/>
      <c r="G16" s="260"/>
      <c r="H16" s="260"/>
      <c r="I16" s="260"/>
      <c r="J16" s="260"/>
      <c r="K16" s="252" t="s">
        <v>74</v>
      </c>
      <c r="L16" s="193" t="s">
        <v>242</v>
      </c>
      <c r="M16" s="191" t="s">
        <v>33</v>
      </c>
      <c r="N16" s="253">
        <v>2446300</v>
      </c>
      <c r="P16" s="14">
        <f>N8+N10</f>
        <v>29355480</v>
      </c>
      <c r="Q16" s="14">
        <f>P16/12</f>
        <v>2446290</v>
      </c>
    </row>
    <row r="17" spans="1:18" ht="18.75" customHeight="1">
      <c r="A17" s="64"/>
      <c r="B17" s="40"/>
      <c r="C17" s="178" t="s">
        <v>10</v>
      </c>
      <c r="D17" s="254">
        <v>3187060</v>
      </c>
      <c r="E17" s="259">
        <f>G17+H17</f>
        <v>3187060</v>
      </c>
      <c r="F17" s="259">
        <f>E17-D17</f>
        <v>0</v>
      </c>
      <c r="G17" s="259">
        <v>3187060</v>
      </c>
      <c r="H17" s="259">
        <v>0</v>
      </c>
      <c r="I17" s="259"/>
      <c r="J17" s="259"/>
      <c r="K17" s="294"/>
      <c r="L17" s="295"/>
      <c r="M17" s="286"/>
      <c r="N17" s="296">
        <f>N19+N20+N21+N22+N23</f>
        <v>3187060</v>
      </c>
    </row>
    <row r="18" spans="1:18" ht="18.75" customHeight="1">
      <c r="A18" s="64"/>
      <c r="B18" s="40"/>
      <c r="C18" s="40"/>
      <c r="D18" s="44"/>
      <c r="E18" s="51"/>
      <c r="F18" s="51"/>
      <c r="G18" s="52"/>
      <c r="H18" s="52"/>
      <c r="I18" s="52"/>
      <c r="J18" s="52"/>
      <c r="K18" s="294" t="s">
        <v>35</v>
      </c>
      <c r="L18" s="295"/>
      <c r="M18" s="286"/>
      <c r="N18" s="287"/>
    </row>
    <row r="19" spans="1:18" ht="18.75" customHeight="1">
      <c r="A19" s="64"/>
      <c r="B19" s="40"/>
      <c r="C19" s="40"/>
      <c r="D19" s="42"/>
      <c r="E19" s="48"/>
      <c r="F19" s="48"/>
      <c r="G19" s="66"/>
      <c r="H19" s="66"/>
      <c r="I19" s="66"/>
      <c r="J19" s="66"/>
      <c r="K19" s="299" t="s">
        <v>92</v>
      </c>
      <c r="L19" s="300" t="s">
        <v>243</v>
      </c>
      <c r="M19" s="301" t="s">
        <v>33</v>
      </c>
      <c r="N19" s="302">
        <v>979000</v>
      </c>
      <c r="P19" s="14">
        <f>P16+600000</f>
        <v>29955480</v>
      </c>
      <c r="Q19" s="255">
        <f>P19*0.03335</f>
        <v>999015.25799999991</v>
      </c>
    </row>
    <row r="20" spans="1:18" ht="18.75" customHeight="1">
      <c r="A20" s="64"/>
      <c r="B20" s="40"/>
      <c r="C20" s="40"/>
      <c r="D20" s="42"/>
      <c r="E20" s="48"/>
      <c r="F20" s="48"/>
      <c r="G20" s="66"/>
      <c r="H20" s="66"/>
      <c r="I20" s="66"/>
      <c r="J20" s="66"/>
      <c r="K20" s="299" t="s">
        <v>93</v>
      </c>
      <c r="L20" s="300" t="s">
        <v>244</v>
      </c>
      <c r="M20" s="301" t="s">
        <v>33</v>
      </c>
      <c r="N20" s="302">
        <v>100340</v>
      </c>
      <c r="Q20" s="255">
        <f>Q19*0.1025</f>
        <v>102399.06394499999</v>
      </c>
    </row>
    <row r="21" spans="1:18" ht="18.75" customHeight="1">
      <c r="A21" s="64"/>
      <c r="B21" s="40"/>
      <c r="C21" s="40"/>
      <c r="D21" s="42"/>
      <c r="E21" s="48"/>
      <c r="F21" s="48"/>
      <c r="G21" s="66"/>
      <c r="H21" s="66"/>
      <c r="I21" s="66"/>
      <c r="J21" s="66"/>
      <c r="K21" s="299" t="s">
        <v>94</v>
      </c>
      <c r="L21" s="300" t="s">
        <v>245</v>
      </c>
      <c r="M21" s="301" t="s">
        <v>33</v>
      </c>
      <c r="N21" s="302">
        <v>1321000</v>
      </c>
      <c r="Q21" s="256">
        <f>P19*0.045</f>
        <v>1347996.5999999999</v>
      </c>
    </row>
    <row r="22" spans="1:18" ht="18.75" customHeight="1">
      <c r="A22" s="64"/>
      <c r="B22" s="40"/>
      <c r="C22" s="40"/>
      <c r="D22" s="42"/>
      <c r="E22" s="48"/>
      <c r="F22" s="48"/>
      <c r="G22" s="66"/>
      <c r="H22" s="66"/>
      <c r="I22" s="66"/>
      <c r="J22" s="66"/>
      <c r="K22" s="299" t="s">
        <v>95</v>
      </c>
      <c r="L22" s="300" t="s">
        <v>246</v>
      </c>
      <c r="M22" s="301" t="s">
        <v>33</v>
      </c>
      <c r="N22" s="302">
        <v>484360</v>
      </c>
      <c r="Q22" s="255">
        <f>P19*0.0105</f>
        <v>314532.54000000004</v>
      </c>
    </row>
    <row r="23" spans="1:18" ht="18.75" customHeight="1">
      <c r="A23" s="64"/>
      <c r="B23" s="40"/>
      <c r="C23" s="40"/>
      <c r="D23" s="42"/>
      <c r="E23" s="48"/>
      <c r="F23" s="48"/>
      <c r="G23" s="66"/>
      <c r="H23" s="66"/>
      <c r="I23" s="66"/>
      <c r="J23" s="66"/>
      <c r="K23" s="303" t="s">
        <v>96</v>
      </c>
      <c r="L23" s="32" t="s">
        <v>247</v>
      </c>
      <c r="M23" s="41" t="s">
        <v>33</v>
      </c>
      <c r="N23" s="304">
        <v>302360</v>
      </c>
      <c r="Q23" s="255">
        <f>P19*0.0081</f>
        <v>242639.38799999998</v>
      </c>
    </row>
    <row r="24" spans="1:18" ht="18.75" customHeight="1">
      <c r="A24" s="67"/>
      <c r="B24" s="441" t="s">
        <v>67</v>
      </c>
      <c r="C24" s="442"/>
      <c r="D24" s="305">
        <f>D25+D26+D27</f>
        <v>200000</v>
      </c>
      <c r="E24" s="305">
        <f>E25+E26+E27</f>
        <v>200000</v>
      </c>
      <c r="F24" s="305">
        <f>F25+F26+F27</f>
        <v>0</v>
      </c>
      <c r="G24" s="305">
        <f>G25+G27</f>
        <v>200000</v>
      </c>
      <c r="H24" s="305">
        <f>H25+H26+H27</f>
        <v>0</v>
      </c>
      <c r="I24" s="258"/>
      <c r="J24" s="258"/>
      <c r="K24" s="306"/>
      <c r="L24" s="291"/>
      <c r="M24" s="292"/>
      <c r="N24" s="293">
        <f>N25+N26+N27</f>
        <v>200000</v>
      </c>
    </row>
    <row r="25" spans="1:18" ht="18.75" customHeight="1">
      <c r="A25" s="67"/>
      <c r="B25" s="265"/>
      <c r="C25" s="178" t="s">
        <v>68</v>
      </c>
      <c r="D25" s="221">
        <v>0</v>
      </c>
      <c r="E25" s="221">
        <f>N25</f>
        <v>0</v>
      </c>
      <c r="F25" s="261">
        <f>E25-D25</f>
        <v>0</v>
      </c>
      <c r="G25" s="221"/>
      <c r="H25" s="221">
        <v>0</v>
      </c>
      <c r="I25" s="261"/>
      <c r="J25" s="261"/>
      <c r="K25" s="299" t="s">
        <v>71</v>
      </c>
      <c r="L25" s="307">
        <v>0</v>
      </c>
      <c r="M25" s="301" t="s">
        <v>66</v>
      </c>
      <c r="N25" s="302">
        <v>0</v>
      </c>
    </row>
    <row r="26" spans="1:18" ht="18.75" customHeight="1">
      <c r="A26" s="67"/>
      <c r="B26" s="40"/>
      <c r="C26" s="178" t="s">
        <v>69</v>
      </c>
      <c r="D26" s="221">
        <v>0</v>
      </c>
      <c r="E26" s="221">
        <f t="shared" ref="E26" si="1">N26</f>
        <v>0</v>
      </c>
      <c r="F26" s="261">
        <f>E26-D26</f>
        <v>0</v>
      </c>
      <c r="G26" s="221"/>
      <c r="H26" s="221">
        <v>0</v>
      </c>
      <c r="I26" s="261"/>
      <c r="J26" s="261"/>
      <c r="K26" s="299" t="s">
        <v>82</v>
      </c>
      <c r="L26" s="307">
        <v>0</v>
      </c>
      <c r="M26" s="301" t="s">
        <v>83</v>
      </c>
      <c r="N26" s="302">
        <v>0</v>
      </c>
    </row>
    <row r="27" spans="1:18" ht="18.75" customHeight="1">
      <c r="A27" s="67"/>
      <c r="B27" s="65"/>
      <c r="C27" s="178" t="s">
        <v>70</v>
      </c>
      <c r="D27" s="170">
        <v>200000</v>
      </c>
      <c r="E27" s="170">
        <f>N27</f>
        <v>200000</v>
      </c>
      <c r="F27" s="259">
        <f>E27-D27</f>
        <v>0</v>
      </c>
      <c r="G27" s="170">
        <v>200000</v>
      </c>
      <c r="H27" s="170">
        <v>0</v>
      </c>
      <c r="I27" s="259"/>
      <c r="J27" s="259"/>
      <c r="K27" s="308" t="s">
        <v>22</v>
      </c>
      <c r="L27" s="285" t="s">
        <v>189</v>
      </c>
      <c r="M27" s="286" t="s">
        <v>66</v>
      </c>
      <c r="N27" s="287">
        <v>200000</v>
      </c>
    </row>
    <row r="28" spans="1:18" ht="17.25" customHeight="1">
      <c r="A28" s="64"/>
      <c r="B28" s="441" t="s">
        <v>54</v>
      </c>
      <c r="C28" s="442"/>
      <c r="D28" s="289">
        <f t="shared" ref="D28:I28" si="2">D29+D31+D39+D43+D48+D52</f>
        <v>11589200</v>
      </c>
      <c r="E28" s="289">
        <f t="shared" si="2"/>
        <v>11589200</v>
      </c>
      <c r="F28" s="289">
        <f t="shared" si="2"/>
        <v>0</v>
      </c>
      <c r="G28" s="258">
        <f t="shared" si="2"/>
        <v>10783000</v>
      </c>
      <c r="H28" s="258">
        <f t="shared" si="2"/>
        <v>213200</v>
      </c>
      <c r="I28" s="258">
        <f t="shared" si="2"/>
        <v>593000</v>
      </c>
      <c r="J28" s="258"/>
      <c r="K28" s="290"/>
      <c r="L28" s="291"/>
      <c r="M28" s="292"/>
      <c r="N28" s="293">
        <f>N29+N31+N39+N43+N48+N52</f>
        <v>11589200</v>
      </c>
    </row>
    <row r="29" spans="1:18" ht="17.25" customHeight="1">
      <c r="A29" s="64"/>
      <c r="B29" s="40"/>
      <c r="C29" s="68" t="s">
        <v>11</v>
      </c>
      <c r="D29" s="49">
        <v>192000</v>
      </c>
      <c r="E29" s="49">
        <v>96000</v>
      </c>
      <c r="F29" s="259">
        <f>E29-D29</f>
        <v>-96000</v>
      </c>
      <c r="G29" s="49">
        <v>96000</v>
      </c>
      <c r="H29" s="49">
        <v>0</v>
      </c>
      <c r="I29" s="49"/>
      <c r="J29" s="49"/>
      <c r="K29" s="294"/>
      <c r="L29" s="285"/>
      <c r="M29" s="286"/>
      <c r="N29" s="296">
        <f>SUM(N30:N30)</f>
        <v>96000</v>
      </c>
    </row>
    <row r="30" spans="1:18" ht="17.25" customHeight="1">
      <c r="A30" s="64"/>
      <c r="B30" s="40"/>
      <c r="C30" s="309"/>
      <c r="D30" s="298"/>
      <c r="E30" s="298"/>
      <c r="F30" s="298"/>
      <c r="G30" s="260"/>
      <c r="H30" s="260"/>
      <c r="I30" s="260"/>
      <c r="J30" s="260"/>
      <c r="K30" s="294" t="s">
        <v>190</v>
      </c>
      <c r="L30" s="285" t="s">
        <v>250</v>
      </c>
      <c r="M30" s="286" t="s">
        <v>191</v>
      </c>
      <c r="N30" s="287">
        <f>ROUNDDOWN(P30*Q30*R30,-1)</f>
        <v>96000</v>
      </c>
      <c r="P30" s="13">
        <v>8000</v>
      </c>
      <c r="Q30" s="13">
        <v>2</v>
      </c>
      <c r="R30" s="13">
        <v>6</v>
      </c>
    </row>
    <row r="31" spans="1:18" ht="17.25" customHeight="1">
      <c r="A31" s="64"/>
      <c r="B31" s="40"/>
      <c r="C31" s="310" t="s">
        <v>37</v>
      </c>
      <c r="D31" s="259">
        <v>1703200</v>
      </c>
      <c r="E31" s="170">
        <f>G31+H31+I31</f>
        <v>1679200</v>
      </c>
      <c r="F31" s="259">
        <f>E31-D31</f>
        <v>-24000</v>
      </c>
      <c r="G31" s="170">
        <v>1663000</v>
      </c>
      <c r="H31" s="170">
        <v>16200</v>
      </c>
      <c r="I31" s="170"/>
      <c r="J31" s="350"/>
      <c r="K31" s="285"/>
      <c r="L31" s="286"/>
      <c r="M31" s="311"/>
      <c r="N31" s="296">
        <f>SUM(N32:N38)</f>
        <v>1679200</v>
      </c>
    </row>
    <row r="32" spans="1:18" ht="17.25" customHeight="1">
      <c r="A32" s="64"/>
      <c r="B32" s="40"/>
      <c r="C32" s="43"/>
      <c r="D32" s="44"/>
      <c r="E32" s="51"/>
      <c r="F32" s="51"/>
      <c r="G32" s="70"/>
      <c r="H32" s="52"/>
      <c r="I32" s="52"/>
      <c r="J32" s="52"/>
      <c r="K32" s="294" t="s">
        <v>57</v>
      </c>
      <c r="L32" s="285" t="s">
        <v>251</v>
      </c>
      <c r="M32" s="286" t="s">
        <v>33</v>
      </c>
      <c r="N32" s="287">
        <f>ROUNDDOWN(P32*Q32,-1)</f>
        <v>263200</v>
      </c>
      <c r="P32" s="13">
        <v>52640</v>
      </c>
      <c r="Q32" s="13">
        <v>5</v>
      </c>
    </row>
    <row r="33" spans="1:17" ht="17.25" customHeight="1">
      <c r="A33" s="64"/>
      <c r="B33" s="40"/>
      <c r="C33" s="43"/>
      <c r="D33" s="44"/>
      <c r="E33" s="51"/>
      <c r="F33" s="51"/>
      <c r="G33" s="70"/>
      <c r="H33" s="52"/>
      <c r="I33" s="52"/>
      <c r="J33" s="52"/>
      <c r="K33" s="294" t="s">
        <v>179</v>
      </c>
      <c r="L33" s="285" t="s">
        <v>189</v>
      </c>
      <c r="M33" s="286" t="s">
        <v>33</v>
      </c>
      <c r="N33" s="287">
        <v>200000</v>
      </c>
    </row>
    <row r="34" spans="1:17" ht="17.25" customHeight="1">
      <c r="A34" s="64"/>
      <c r="B34" s="40"/>
      <c r="C34" s="43"/>
      <c r="D34" s="44"/>
      <c r="E34" s="51"/>
      <c r="F34" s="51"/>
      <c r="G34" s="70"/>
      <c r="H34" s="52"/>
      <c r="I34" s="52"/>
      <c r="J34" s="52"/>
      <c r="K34" s="294" t="s">
        <v>55</v>
      </c>
      <c r="L34" s="285" t="s">
        <v>194</v>
      </c>
      <c r="M34" s="286" t="s">
        <v>77</v>
      </c>
      <c r="N34" s="287">
        <v>120000</v>
      </c>
    </row>
    <row r="35" spans="1:17" ht="17.25" customHeight="1">
      <c r="A35" s="64"/>
      <c r="B35" s="40"/>
      <c r="C35" s="43"/>
      <c r="D35" s="44"/>
      <c r="E35" s="51"/>
      <c r="F35" s="51"/>
      <c r="G35" s="70"/>
      <c r="H35" s="52"/>
      <c r="I35" s="52"/>
      <c r="J35" s="52"/>
      <c r="K35" s="312" t="s">
        <v>38</v>
      </c>
      <c r="L35" s="285" t="s">
        <v>189</v>
      </c>
      <c r="M35" s="286" t="s">
        <v>33</v>
      </c>
      <c r="N35" s="287">
        <v>200000</v>
      </c>
    </row>
    <row r="36" spans="1:17" ht="17.25" customHeight="1">
      <c r="A36" s="64"/>
      <c r="B36" s="40"/>
      <c r="C36" s="43"/>
      <c r="D36" s="44"/>
      <c r="E36" s="51"/>
      <c r="F36" s="51"/>
      <c r="G36" s="70"/>
      <c r="H36" s="52"/>
      <c r="I36" s="52"/>
      <c r="J36" s="52"/>
      <c r="K36" s="294" t="s">
        <v>206</v>
      </c>
      <c r="L36" s="285" t="s">
        <v>189</v>
      </c>
      <c r="M36" s="286" t="s">
        <v>18</v>
      </c>
      <c r="N36" s="287">
        <v>200000</v>
      </c>
    </row>
    <row r="37" spans="1:17" ht="17.25" customHeight="1">
      <c r="A37" s="64"/>
      <c r="B37" s="40"/>
      <c r="C37" s="43"/>
      <c r="D37" s="44"/>
      <c r="E37" s="51"/>
      <c r="F37" s="51"/>
      <c r="G37" s="70"/>
      <c r="H37" s="52"/>
      <c r="I37" s="52"/>
      <c r="J37" s="52"/>
      <c r="K37" s="294" t="s">
        <v>85</v>
      </c>
      <c r="L37" s="285" t="s">
        <v>264</v>
      </c>
      <c r="M37" s="286" t="s">
        <v>18</v>
      </c>
      <c r="N37" s="287">
        <v>216000</v>
      </c>
    </row>
    <row r="38" spans="1:17" ht="17.25" customHeight="1">
      <c r="A38" s="64"/>
      <c r="B38" s="40"/>
      <c r="C38" s="68"/>
      <c r="D38" s="69"/>
      <c r="E38" s="50"/>
      <c r="F38" s="50"/>
      <c r="G38" s="49"/>
      <c r="H38" s="49"/>
      <c r="I38" s="49"/>
      <c r="J38" s="49"/>
      <c r="K38" s="294" t="s">
        <v>97</v>
      </c>
      <c r="L38" s="285" t="s">
        <v>105</v>
      </c>
      <c r="M38" s="286" t="s">
        <v>18</v>
      </c>
      <c r="N38" s="287">
        <v>480000</v>
      </c>
    </row>
    <row r="39" spans="1:17" ht="17.25" customHeight="1">
      <c r="A39" s="64"/>
      <c r="B39" s="40"/>
      <c r="C39" s="310" t="s">
        <v>12</v>
      </c>
      <c r="D39" s="49">
        <v>1440000</v>
      </c>
      <c r="E39" s="49">
        <f>G39+H39+I39</f>
        <v>1320000</v>
      </c>
      <c r="F39" s="259">
        <f>E39-D39</f>
        <v>-120000</v>
      </c>
      <c r="G39" s="170">
        <f>N39</f>
        <v>1320000</v>
      </c>
      <c r="H39" s="170">
        <v>0</v>
      </c>
      <c r="I39" s="259"/>
      <c r="J39" s="259"/>
      <c r="K39" s="284"/>
      <c r="L39" s="285"/>
      <c r="M39" s="286"/>
      <c r="N39" s="296">
        <f>N40+N41+N42</f>
        <v>1320000</v>
      </c>
    </row>
    <row r="40" spans="1:17" ht="17.25" customHeight="1">
      <c r="A40" s="64"/>
      <c r="B40" s="40"/>
      <c r="C40" s="43"/>
      <c r="D40" s="44"/>
      <c r="E40" s="44"/>
      <c r="F40" s="44"/>
      <c r="G40" s="268"/>
      <c r="H40" s="52"/>
      <c r="I40" s="52"/>
      <c r="J40" s="52"/>
      <c r="K40" s="294" t="s">
        <v>39</v>
      </c>
      <c r="L40" s="285" t="s">
        <v>102</v>
      </c>
      <c r="M40" s="286" t="s">
        <v>52</v>
      </c>
      <c r="N40" s="287">
        <v>120000</v>
      </c>
    </row>
    <row r="41" spans="1:17" ht="17.25" customHeight="1">
      <c r="A41" s="64"/>
      <c r="B41" s="53"/>
      <c r="C41" s="43"/>
      <c r="D41" s="44"/>
      <c r="E41" s="44"/>
      <c r="F41" s="44"/>
      <c r="G41" s="45"/>
      <c r="H41" s="45"/>
      <c r="I41" s="52"/>
      <c r="J41" s="52"/>
      <c r="K41" s="192" t="s">
        <v>103</v>
      </c>
      <c r="L41" s="285" t="s">
        <v>105</v>
      </c>
      <c r="M41" s="286" t="s">
        <v>78</v>
      </c>
      <c r="N41" s="287">
        <v>480000</v>
      </c>
    </row>
    <row r="42" spans="1:17" ht="17.25" customHeight="1">
      <c r="A42" s="64"/>
      <c r="B42" s="53"/>
      <c r="C42" s="43"/>
      <c r="D42" s="44"/>
      <c r="E42" s="51"/>
      <c r="F42" s="51"/>
      <c r="G42" s="52"/>
      <c r="H42" s="52"/>
      <c r="I42" s="52"/>
      <c r="J42" s="52"/>
      <c r="K42" s="192" t="s">
        <v>40</v>
      </c>
      <c r="L42" s="285" t="s">
        <v>252</v>
      </c>
      <c r="M42" s="286" t="s">
        <v>84</v>
      </c>
      <c r="N42" s="287">
        <f>ROUNDDOWN(P42*Q42,-1)</f>
        <v>720000</v>
      </c>
      <c r="P42" s="13">
        <v>60000</v>
      </c>
      <c r="Q42" s="13">
        <v>12</v>
      </c>
    </row>
    <row r="43" spans="1:17" ht="17.25" customHeight="1">
      <c r="A43" s="64"/>
      <c r="B43" s="40"/>
      <c r="C43" s="310" t="s">
        <v>13</v>
      </c>
      <c r="D43" s="170">
        <v>1510000</v>
      </c>
      <c r="E43" s="170">
        <v>1950000</v>
      </c>
      <c r="F43" s="259">
        <f>E43-D43</f>
        <v>440000</v>
      </c>
      <c r="G43" s="170">
        <v>1950000</v>
      </c>
      <c r="H43" s="262">
        <v>0</v>
      </c>
      <c r="I43" s="262"/>
      <c r="J43" s="262"/>
      <c r="K43" s="284"/>
      <c r="L43" s="285"/>
      <c r="M43" s="286"/>
      <c r="N43" s="296">
        <f>SUM(N44:N47)</f>
        <v>1950000</v>
      </c>
    </row>
    <row r="44" spans="1:17" ht="17.25" customHeight="1">
      <c r="A44" s="64"/>
      <c r="B44" s="40"/>
      <c r="C44" s="43"/>
      <c r="D44" s="44"/>
      <c r="E44" s="51"/>
      <c r="F44" s="51"/>
      <c r="G44" s="52"/>
      <c r="H44" s="52" t="s">
        <v>31</v>
      </c>
      <c r="I44" s="52"/>
      <c r="J44" s="52"/>
      <c r="K44" s="294" t="s">
        <v>41</v>
      </c>
      <c r="L44" s="285" t="s">
        <v>253</v>
      </c>
      <c r="M44" s="286" t="s">
        <v>86</v>
      </c>
      <c r="N44" s="287">
        <v>1800000</v>
      </c>
    </row>
    <row r="45" spans="1:17" ht="17.25" customHeight="1">
      <c r="A45" s="64"/>
      <c r="B45" s="40"/>
      <c r="C45" s="43"/>
      <c r="D45" s="44"/>
      <c r="E45" s="51"/>
      <c r="F45" s="51"/>
      <c r="G45" s="52"/>
      <c r="H45" s="52"/>
      <c r="I45" s="52"/>
      <c r="J45" s="52"/>
      <c r="K45" s="294" t="s">
        <v>192</v>
      </c>
      <c r="L45" s="285" t="s">
        <v>225</v>
      </c>
      <c r="M45" s="286" t="s">
        <v>87</v>
      </c>
      <c r="N45" s="287">
        <v>30000</v>
      </c>
    </row>
    <row r="46" spans="1:17" ht="17.25" customHeight="1">
      <c r="A46" s="64"/>
      <c r="B46" s="40"/>
      <c r="C46" s="43"/>
      <c r="D46" s="44"/>
      <c r="E46" s="51"/>
      <c r="F46" s="51"/>
      <c r="G46" s="52"/>
      <c r="H46" s="52"/>
      <c r="I46" s="52"/>
      <c r="J46" s="52"/>
      <c r="K46" s="294" t="s">
        <v>185</v>
      </c>
      <c r="L46" s="285" t="s">
        <v>256</v>
      </c>
      <c r="M46" s="286" t="s">
        <v>18</v>
      </c>
      <c r="N46" s="287">
        <v>90000</v>
      </c>
    </row>
    <row r="47" spans="1:17" ht="17.25" customHeight="1">
      <c r="A47" s="64"/>
      <c r="B47" s="40"/>
      <c r="C47" s="43"/>
      <c r="D47" s="44"/>
      <c r="E47" s="51"/>
      <c r="F47" s="51"/>
      <c r="G47" s="52"/>
      <c r="H47" s="52"/>
      <c r="I47" s="52"/>
      <c r="J47" s="52"/>
      <c r="K47" s="294" t="s">
        <v>207</v>
      </c>
      <c r="L47" s="285" t="s">
        <v>208</v>
      </c>
      <c r="M47" s="286" t="s">
        <v>186</v>
      </c>
      <c r="N47" s="287">
        <v>30000</v>
      </c>
    </row>
    <row r="48" spans="1:17" ht="17.25" customHeight="1">
      <c r="A48" s="64"/>
      <c r="B48" s="40"/>
      <c r="C48" s="310" t="s">
        <v>14</v>
      </c>
      <c r="D48" s="170">
        <v>2160000</v>
      </c>
      <c r="E48" s="170">
        <v>1960000</v>
      </c>
      <c r="F48" s="259">
        <f>E48-D48</f>
        <v>-200000</v>
      </c>
      <c r="G48" s="170">
        <v>1667000</v>
      </c>
      <c r="H48" s="170">
        <v>0</v>
      </c>
      <c r="I48" s="259">
        <v>293000</v>
      </c>
      <c r="J48" s="259"/>
      <c r="K48" s="294"/>
      <c r="L48" s="285"/>
      <c r="M48" s="286"/>
      <c r="N48" s="296">
        <f>SUM(N49:N51)</f>
        <v>1960000</v>
      </c>
    </row>
    <row r="49" spans="1:18" ht="17.25" customHeight="1">
      <c r="A49" s="64"/>
      <c r="B49" s="40"/>
      <c r="C49" s="43"/>
      <c r="D49" s="44"/>
      <c r="E49" s="51"/>
      <c r="F49" s="51"/>
      <c r="G49" s="52"/>
      <c r="H49" s="52"/>
      <c r="I49" s="52"/>
      <c r="J49" s="52"/>
      <c r="K49" s="294" t="s">
        <v>42</v>
      </c>
      <c r="L49" s="285" t="s">
        <v>255</v>
      </c>
      <c r="M49" s="286" t="s">
        <v>33</v>
      </c>
      <c r="N49" s="287">
        <f>ROUNDDOWN(P49*Q49,-1)</f>
        <v>1320000</v>
      </c>
      <c r="P49" s="13">
        <v>110000</v>
      </c>
      <c r="Q49" s="13">
        <v>12</v>
      </c>
    </row>
    <row r="50" spans="1:18" ht="17.25" customHeight="1">
      <c r="A50" s="64"/>
      <c r="B50" s="40"/>
      <c r="C50" s="43"/>
      <c r="D50" s="44"/>
      <c r="E50" s="51"/>
      <c r="F50" s="51"/>
      <c r="G50" s="52"/>
      <c r="H50" s="45"/>
      <c r="I50" s="52"/>
      <c r="J50" s="52"/>
      <c r="K50" s="294" t="s">
        <v>43</v>
      </c>
      <c r="L50" s="285" t="s">
        <v>235</v>
      </c>
      <c r="M50" s="286" t="s">
        <v>33</v>
      </c>
      <c r="N50" s="287">
        <v>600000</v>
      </c>
    </row>
    <row r="51" spans="1:18" ht="17.25" customHeight="1">
      <c r="A51" s="64"/>
      <c r="B51" s="40"/>
      <c r="C51" s="43"/>
      <c r="D51" s="44"/>
      <c r="E51" s="51"/>
      <c r="F51" s="51"/>
      <c r="G51" s="52"/>
      <c r="H51" s="45"/>
      <c r="I51" s="52"/>
      <c r="J51" s="52"/>
      <c r="K51" s="294" t="s">
        <v>195</v>
      </c>
      <c r="L51" s="285" t="s">
        <v>254</v>
      </c>
      <c r="M51" s="286" t="s">
        <v>184</v>
      </c>
      <c r="N51" s="287">
        <v>40000</v>
      </c>
    </row>
    <row r="52" spans="1:18" ht="17.25" customHeight="1">
      <c r="A52" s="64"/>
      <c r="B52" s="40"/>
      <c r="C52" s="310" t="s">
        <v>183</v>
      </c>
      <c r="D52" s="170">
        <v>4584000</v>
      </c>
      <c r="E52" s="170">
        <v>4584000</v>
      </c>
      <c r="F52" s="259">
        <f>E52-D52</f>
        <v>0</v>
      </c>
      <c r="G52" s="170">
        <v>4087000</v>
      </c>
      <c r="H52" s="170">
        <v>197000</v>
      </c>
      <c r="I52" s="259">
        <v>300000</v>
      </c>
      <c r="J52" s="259"/>
      <c r="K52" s="294"/>
      <c r="L52" s="285"/>
      <c r="M52" s="286"/>
      <c r="N52" s="296">
        <f>SUM(N53:N54)</f>
        <v>4584000</v>
      </c>
    </row>
    <row r="53" spans="1:18" ht="17.25" customHeight="1">
      <c r="A53" s="64"/>
      <c r="B53" s="40"/>
      <c r="C53" s="43"/>
      <c r="D53" s="52"/>
      <c r="E53" s="52"/>
      <c r="F53" s="52"/>
      <c r="G53" s="52"/>
      <c r="H53" s="52"/>
      <c r="I53" s="52"/>
      <c r="J53" s="52"/>
      <c r="K53" s="294" t="s">
        <v>56</v>
      </c>
      <c r="L53" s="285" t="s">
        <v>104</v>
      </c>
      <c r="M53" s="286" t="s">
        <v>18</v>
      </c>
      <c r="N53" s="287">
        <v>4200000</v>
      </c>
    </row>
    <row r="54" spans="1:18" ht="17.25" customHeight="1">
      <c r="A54" s="64"/>
      <c r="B54" s="40"/>
      <c r="C54" s="43"/>
      <c r="D54" s="52"/>
      <c r="E54" s="52"/>
      <c r="F54" s="52"/>
      <c r="G54" s="52"/>
      <c r="H54" s="52"/>
      <c r="I54" s="52"/>
      <c r="J54" s="52"/>
      <c r="K54" s="294" t="s">
        <v>196</v>
      </c>
      <c r="L54" s="285" t="s">
        <v>265</v>
      </c>
      <c r="M54" s="286" t="s">
        <v>18</v>
      </c>
      <c r="N54" s="287">
        <f>ROUNDDOWN(P54*Q54*R54,-1)</f>
        <v>384000</v>
      </c>
      <c r="P54" s="13">
        <v>8000</v>
      </c>
      <c r="Q54" s="13">
        <v>4</v>
      </c>
      <c r="R54" s="13">
        <v>12</v>
      </c>
    </row>
    <row r="55" spans="1:18" ht="16.5" customHeight="1">
      <c r="A55" s="458" t="s">
        <v>44</v>
      </c>
      <c r="B55" s="459"/>
      <c r="C55" s="460"/>
      <c r="D55" s="264">
        <f t="shared" ref="D55:I55" si="3">D56</f>
        <v>3800000</v>
      </c>
      <c r="E55" s="257">
        <f t="shared" si="3"/>
        <v>3800000</v>
      </c>
      <c r="F55" s="257">
        <f t="shared" si="3"/>
        <v>0</v>
      </c>
      <c r="G55" s="279">
        <f t="shared" si="3"/>
        <v>100000</v>
      </c>
      <c r="H55" s="279">
        <f t="shared" si="3"/>
        <v>0</v>
      </c>
      <c r="I55" s="279">
        <f t="shared" si="3"/>
        <v>3700000</v>
      </c>
      <c r="J55" s="279"/>
      <c r="K55" s="313"/>
      <c r="L55" s="307"/>
      <c r="M55" s="301"/>
      <c r="N55" s="319">
        <v>3800000</v>
      </c>
    </row>
    <row r="56" spans="1:18" ht="16.5" customHeight="1">
      <c r="A56" s="288"/>
      <c r="B56" s="456" t="s">
        <v>45</v>
      </c>
      <c r="C56" s="457"/>
      <c r="D56" s="223">
        <f t="shared" ref="D56:I56" si="4">SUM(D57:D59)</f>
        <v>3800000</v>
      </c>
      <c r="E56" s="223">
        <f t="shared" si="4"/>
        <v>3800000</v>
      </c>
      <c r="F56" s="223">
        <f t="shared" si="4"/>
        <v>0</v>
      </c>
      <c r="G56" s="263">
        <f t="shared" si="4"/>
        <v>100000</v>
      </c>
      <c r="H56" s="263">
        <f t="shared" si="4"/>
        <v>0</v>
      </c>
      <c r="I56" s="263">
        <f t="shared" si="4"/>
        <v>3700000</v>
      </c>
      <c r="J56" s="263"/>
      <c r="K56" s="216"/>
      <c r="L56" s="314"/>
      <c r="M56" s="315"/>
      <c r="N56" s="316">
        <f>SUM(N57:N59)</f>
        <v>3800000</v>
      </c>
    </row>
    <row r="57" spans="1:18" ht="16.5" customHeight="1">
      <c r="A57" s="64"/>
      <c r="B57" s="265"/>
      <c r="C57" s="178" t="s">
        <v>46</v>
      </c>
      <c r="D57" s="220">
        <v>0</v>
      </c>
      <c r="E57" s="170">
        <f>G57+H57+I57</f>
        <v>0</v>
      </c>
      <c r="F57" s="220"/>
      <c r="G57" s="221">
        <v>0</v>
      </c>
      <c r="H57" s="221">
        <v>0</v>
      </c>
      <c r="I57" s="261"/>
      <c r="J57" s="261"/>
      <c r="K57" s="313" t="s">
        <v>187</v>
      </c>
      <c r="L57" s="285"/>
      <c r="M57" s="301"/>
      <c r="N57" s="302"/>
    </row>
    <row r="58" spans="1:18" ht="16.5" customHeight="1">
      <c r="A58" s="64"/>
      <c r="B58" s="40"/>
      <c r="C58" s="178" t="s">
        <v>72</v>
      </c>
      <c r="D58" s="220">
        <v>3700000</v>
      </c>
      <c r="E58" s="170">
        <f>G58+H58+I58</f>
        <v>3700000</v>
      </c>
      <c r="F58" s="261">
        <f>E58-D58</f>
        <v>0</v>
      </c>
      <c r="G58" s="221">
        <v>0</v>
      </c>
      <c r="H58" s="221">
        <v>0</v>
      </c>
      <c r="I58" s="261">
        <v>3700000</v>
      </c>
      <c r="J58" s="261"/>
      <c r="K58" s="313" t="s">
        <v>197</v>
      </c>
      <c r="L58" s="285" t="s">
        <v>236</v>
      </c>
      <c r="M58" s="317" t="s">
        <v>237</v>
      </c>
      <c r="N58" s="302">
        <v>3700000</v>
      </c>
    </row>
    <row r="59" spans="1:18" ht="16.5" customHeight="1">
      <c r="A59" s="64"/>
      <c r="B59" s="40"/>
      <c r="C59" s="178" t="s">
        <v>47</v>
      </c>
      <c r="D59" s="318">
        <v>100000</v>
      </c>
      <c r="E59" s="170">
        <f>G59+H59+I59</f>
        <v>100000</v>
      </c>
      <c r="F59" s="259">
        <f>E59-D59</f>
        <v>0</v>
      </c>
      <c r="G59" s="170">
        <v>100000</v>
      </c>
      <c r="H59" s="170"/>
      <c r="I59" s="259"/>
      <c r="J59" s="259"/>
      <c r="K59" s="294" t="s">
        <v>48</v>
      </c>
      <c r="L59" s="285" t="s">
        <v>220</v>
      </c>
      <c r="M59" s="286" t="s">
        <v>18</v>
      </c>
      <c r="N59" s="287">
        <v>100000</v>
      </c>
    </row>
    <row r="60" spans="1:18" ht="16.5" customHeight="1">
      <c r="A60" s="458" t="s">
        <v>24</v>
      </c>
      <c r="B60" s="459"/>
      <c r="C60" s="460"/>
      <c r="D60" s="264">
        <f>D61</f>
        <v>650000</v>
      </c>
      <c r="E60" s="264">
        <f>E61</f>
        <v>650000</v>
      </c>
      <c r="F60" s="279">
        <f>E60-D60</f>
        <v>0</v>
      </c>
      <c r="G60" s="264">
        <f t="shared" ref="G60:H60" si="5">G61</f>
        <v>400000</v>
      </c>
      <c r="H60" s="264">
        <f t="shared" si="5"/>
        <v>250000</v>
      </c>
      <c r="I60" s="257"/>
      <c r="J60" s="257"/>
      <c r="K60" s="313"/>
      <c r="L60" s="300"/>
      <c r="M60" s="301" t="s">
        <v>18</v>
      </c>
      <c r="N60" s="319">
        <f>N61</f>
        <v>650000</v>
      </c>
    </row>
    <row r="61" spans="1:18" ht="16.5" customHeight="1">
      <c r="A61" s="64"/>
      <c r="B61" s="456" t="s">
        <v>16</v>
      </c>
      <c r="C61" s="457"/>
      <c r="D61" s="223">
        <f>D62+D64+D67+D70+D73</f>
        <v>650000</v>
      </c>
      <c r="E61" s="223">
        <f>E62+E64+E67+E70+E73</f>
        <v>650000</v>
      </c>
      <c r="F61" s="223">
        <f>F62+F64+F67+F70+F73</f>
        <v>0</v>
      </c>
      <c r="G61" s="263">
        <f>G62+G64+G67+G70+G73</f>
        <v>400000</v>
      </c>
      <c r="H61" s="263">
        <f>H62+H64+H67+H70+H73</f>
        <v>250000</v>
      </c>
      <c r="I61" s="263"/>
      <c r="J61" s="263"/>
      <c r="K61" s="320"/>
      <c r="L61" s="321"/>
      <c r="M61" s="315" t="s">
        <v>18</v>
      </c>
      <c r="N61" s="316">
        <f>N62+N64+N67+N70+N73</f>
        <v>650000</v>
      </c>
    </row>
    <row r="62" spans="1:18" ht="16.5" customHeight="1">
      <c r="A62" s="64"/>
      <c r="B62" s="40"/>
      <c r="C62" s="178" t="s">
        <v>20</v>
      </c>
      <c r="D62" s="220">
        <v>100000</v>
      </c>
      <c r="E62" s="322">
        <v>100000</v>
      </c>
      <c r="F62" s="261">
        <f>E62-D62</f>
        <v>0</v>
      </c>
      <c r="G62" s="261">
        <v>50000</v>
      </c>
      <c r="H62" s="261">
        <v>50000</v>
      </c>
      <c r="I62" s="66"/>
      <c r="J62" s="66"/>
      <c r="K62" s="53"/>
      <c r="L62" s="31"/>
      <c r="M62" s="301"/>
      <c r="N62" s="319">
        <v>100000</v>
      </c>
    </row>
    <row r="63" spans="1:18" ht="16.5" customHeight="1">
      <c r="A63" s="64"/>
      <c r="B63" s="40"/>
      <c r="C63" s="178"/>
      <c r="D63" s="220"/>
      <c r="E63" s="322"/>
      <c r="F63" s="261"/>
      <c r="G63" s="261"/>
      <c r="H63" s="261"/>
      <c r="I63" s="66"/>
      <c r="J63" s="66"/>
      <c r="K63" s="53" t="s">
        <v>73</v>
      </c>
      <c r="L63" s="31" t="s">
        <v>226</v>
      </c>
      <c r="M63" s="301" t="s">
        <v>52</v>
      </c>
      <c r="N63" s="302">
        <v>100000</v>
      </c>
    </row>
    <row r="64" spans="1:18" ht="16.5" customHeight="1">
      <c r="A64" s="64"/>
      <c r="B64" s="40"/>
      <c r="C64" s="178" t="s">
        <v>21</v>
      </c>
      <c r="D64" s="254">
        <v>100000</v>
      </c>
      <c r="E64" s="323">
        <f>G64+H64</f>
        <v>100000</v>
      </c>
      <c r="F64" s="259">
        <f>E64-D64</f>
        <v>0</v>
      </c>
      <c r="G64" s="259">
        <v>50000</v>
      </c>
      <c r="H64" s="259">
        <v>50000</v>
      </c>
      <c r="I64" s="259"/>
      <c r="J64" s="259"/>
      <c r="K64" s="294"/>
      <c r="L64" s="295"/>
      <c r="M64" s="286"/>
      <c r="N64" s="296">
        <f>N65+N66</f>
        <v>100000</v>
      </c>
    </row>
    <row r="65" spans="1:14" ht="16.5" customHeight="1">
      <c r="A65" s="64"/>
      <c r="B65" s="40"/>
      <c r="C65" s="46"/>
      <c r="D65" s="186"/>
      <c r="E65" s="187"/>
      <c r="F65" s="187"/>
      <c r="G65" s="70"/>
      <c r="H65" s="52"/>
      <c r="I65" s="52"/>
      <c r="J65" s="52"/>
      <c r="K65" s="294" t="s">
        <v>76</v>
      </c>
      <c r="L65" s="295" t="s">
        <v>221</v>
      </c>
      <c r="M65" s="286" t="s">
        <v>75</v>
      </c>
      <c r="N65" s="287">
        <v>50000</v>
      </c>
    </row>
    <row r="66" spans="1:14" ht="16.5" customHeight="1">
      <c r="A66" s="64"/>
      <c r="B66" s="40"/>
      <c r="C66" s="46"/>
      <c r="D66" s="186"/>
      <c r="E66" s="187"/>
      <c r="F66" s="187"/>
      <c r="G66" s="70"/>
      <c r="H66" s="52"/>
      <c r="I66" s="52"/>
      <c r="J66" s="52"/>
      <c r="K66" s="294" t="s">
        <v>177</v>
      </c>
      <c r="L66" s="295" t="s">
        <v>222</v>
      </c>
      <c r="M66" s="286" t="s">
        <v>178</v>
      </c>
      <c r="N66" s="287">
        <v>50000</v>
      </c>
    </row>
    <row r="67" spans="1:14" ht="16.5" customHeight="1">
      <c r="A67" s="64"/>
      <c r="B67" s="40"/>
      <c r="C67" s="178" t="s">
        <v>49</v>
      </c>
      <c r="D67" s="318">
        <v>200000</v>
      </c>
      <c r="E67" s="284">
        <f>G67+H67</f>
        <v>200000</v>
      </c>
      <c r="F67" s="259">
        <f>E67-D67</f>
        <v>0</v>
      </c>
      <c r="G67" s="170">
        <v>200000</v>
      </c>
      <c r="H67" s="259">
        <v>0</v>
      </c>
      <c r="I67" s="259"/>
      <c r="J67" s="259"/>
      <c r="K67" s="294"/>
      <c r="L67" s="295"/>
      <c r="M67" s="286"/>
      <c r="N67" s="296">
        <f>N68+N69</f>
        <v>200000</v>
      </c>
    </row>
    <row r="68" spans="1:14" ht="16.5" customHeight="1">
      <c r="A68" s="64"/>
      <c r="B68" s="40"/>
      <c r="C68" s="265"/>
      <c r="D68" s="266"/>
      <c r="E68" s="267"/>
      <c r="F68" s="260"/>
      <c r="G68" s="260"/>
      <c r="H68" s="260"/>
      <c r="I68" s="268"/>
      <c r="J68" s="260"/>
      <c r="K68" s="252" t="s">
        <v>198</v>
      </c>
      <c r="L68" s="190" t="s">
        <v>266</v>
      </c>
      <c r="M68" s="191" t="s">
        <v>18</v>
      </c>
      <c r="N68" s="253">
        <v>20000</v>
      </c>
    </row>
    <row r="69" spans="1:14" ht="16.5" customHeight="1">
      <c r="A69" s="64"/>
      <c r="B69" s="40"/>
      <c r="C69" s="65"/>
      <c r="D69" s="269"/>
      <c r="E69" s="270"/>
      <c r="F69" s="270"/>
      <c r="G69" s="192"/>
      <c r="H69" s="192"/>
      <c r="I69" s="68"/>
      <c r="J69" s="351"/>
      <c r="K69" s="252" t="s">
        <v>199</v>
      </c>
      <c r="L69" s="190" t="s">
        <v>267</v>
      </c>
      <c r="M69" s="191" t="s">
        <v>178</v>
      </c>
      <c r="N69" s="253">
        <v>180000</v>
      </c>
    </row>
    <row r="70" spans="1:14" ht="16.5" customHeight="1">
      <c r="A70" s="64"/>
      <c r="B70" s="40"/>
      <c r="C70" s="324" t="s">
        <v>50</v>
      </c>
      <c r="D70" s="254">
        <v>150000</v>
      </c>
      <c r="E70" s="254">
        <f>G70+H70</f>
        <v>150000</v>
      </c>
      <c r="F70" s="170">
        <f>E70-D70</f>
        <v>0</v>
      </c>
      <c r="G70" s="170">
        <v>50000</v>
      </c>
      <c r="H70" s="170">
        <v>100000</v>
      </c>
      <c r="I70" s="259"/>
      <c r="J70" s="259"/>
      <c r="K70" s="294"/>
      <c r="L70" s="295"/>
      <c r="M70" s="286" t="s">
        <v>18</v>
      </c>
      <c r="N70" s="296">
        <f>N71+N72</f>
        <v>150000</v>
      </c>
    </row>
    <row r="71" spans="1:14" ht="16.5" customHeight="1">
      <c r="A71" s="64"/>
      <c r="B71" s="40"/>
      <c r="C71" s="40"/>
      <c r="D71" s="44"/>
      <c r="E71" s="51"/>
      <c r="F71" s="51"/>
      <c r="G71" s="52"/>
      <c r="H71" s="52"/>
      <c r="I71" s="52"/>
      <c r="J71" s="52"/>
      <c r="K71" s="294" t="s">
        <v>200</v>
      </c>
      <c r="L71" s="295" t="s">
        <v>268</v>
      </c>
      <c r="M71" s="286" t="s">
        <v>33</v>
      </c>
      <c r="N71" s="287">
        <v>10000</v>
      </c>
    </row>
    <row r="72" spans="1:14" ht="16.5" customHeight="1">
      <c r="A72" s="64"/>
      <c r="B72" s="40"/>
      <c r="C72" s="40"/>
      <c r="D72" s="44"/>
      <c r="E72" s="51"/>
      <c r="F72" s="51"/>
      <c r="G72" s="52"/>
      <c r="H72" s="52"/>
      <c r="I72" s="52"/>
      <c r="J72" s="52"/>
      <c r="K72" s="294" t="s">
        <v>201</v>
      </c>
      <c r="L72" s="295" t="s">
        <v>269</v>
      </c>
      <c r="M72" s="286" t="s">
        <v>87</v>
      </c>
      <c r="N72" s="287">
        <v>140000</v>
      </c>
    </row>
    <row r="73" spans="1:14" ht="16.5" customHeight="1">
      <c r="A73" s="64"/>
      <c r="B73" s="40"/>
      <c r="C73" s="178" t="s">
        <v>79</v>
      </c>
      <c r="D73" s="254">
        <v>100000</v>
      </c>
      <c r="E73" s="323">
        <f>G73+H73</f>
        <v>100000</v>
      </c>
      <c r="F73" s="259">
        <f>E73-D73</f>
        <v>0</v>
      </c>
      <c r="G73" s="170">
        <v>50000</v>
      </c>
      <c r="H73" s="170">
        <v>50000</v>
      </c>
      <c r="I73" s="170"/>
      <c r="J73" s="260"/>
      <c r="K73" s="252"/>
      <c r="L73" s="190"/>
      <c r="M73" s="191"/>
      <c r="N73" s="325">
        <f>N74</f>
        <v>100000</v>
      </c>
    </row>
    <row r="74" spans="1:14" ht="16.5" customHeight="1">
      <c r="A74" s="64"/>
      <c r="B74" s="40"/>
      <c r="C74" s="40"/>
      <c r="D74" s="42"/>
      <c r="E74" s="48"/>
      <c r="F74" s="48"/>
      <c r="G74" s="66"/>
      <c r="H74" s="222"/>
      <c r="I74" s="66"/>
      <c r="J74" s="221"/>
      <c r="K74" s="326" t="s">
        <v>80</v>
      </c>
      <c r="L74" s="32" t="s">
        <v>202</v>
      </c>
      <c r="M74" s="41" t="s">
        <v>33</v>
      </c>
      <c r="N74" s="304">
        <v>100000</v>
      </c>
    </row>
    <row r="75" spans="1:14" ht="16.5" customHeight="1">
      <c r="A75" s="461" t="s">
        <v>209</v>
      </c>
      <c r="B75" s="462"/>
      <c r="C75" s="462"/>
      <c r="D75" s="220"/>
      <c r="E75" s="220"/>
      <c r="F75" s="220"/>
      <c r="G75" s="221"/>
      <c r="H75" s="221"/>
      <c r="I75" s="221"/>
      <c r="J75" s="221"/>
      <c r="K75" s="178"/>
      <c r="L75" s="211"/>
      <c r="M75" s="212"/>
      <c r="N75" s="213"/>
    </row>
    <row r="76" spans="1:14" ht="16.5" customHeight="1">
      <c r="A76" s="327"/>
      <c r="B76" s="463" t="s">
        <v>210</v>
      </c>
      <c r="C76" s="463"/>
      <c r="D76" s="214"/>
      <c r="E76" s="214"/>
      <c r="F76" s="214"/>
      <c r="G76" s="215"/>
      <c r="H76" s="215"/>
      <c r="I76" s="215"/>
      <c r="J76" s="215"/>
      <c r="K76" s="216"/>
      <c r="L76" s="217"/>
      <c r="M76" s="218"/>
      <c r="N76" s="219"/>
    </row>
    <row r="77" spans="1:14" ht="16.5" customHeight="1">
      <c r="A77" s="327"/>
      <c r="B77" s="178"/>
      <c r="C77" s="178" t="s">
        <v>209</v>
      </c>
      <c r="D77" s="220"/>
      <c r="E77" s="220"/>
      <c r="F77" s="220"/>
      <c r="G77" s="221">
        <v>0</v>
      </c>
      <c r="H77" s="221">
        <v>0</v>
      </c>
      <c r="I77" s="221"/>
      <c r="J77" s="221"/>
      <c r="K77" s="178" t="s">
        <v>216</v>
      </c>
      <c r="L77" s="211"/>
      <c r="M77" s="212"/>
      <c r="N77" s="213"/>
    </row>
    <row r="78" spans="1:14" ht="16.5" customHeight="1">
      <c r="A78" s="458" t="s">
        <v>53</v>
      </c>
      <c r="B78" s="459"/>
      <c r="C78" s="460"/>
      <c r="D78" s="264">
        <f>D79</f>
        <v>0</v>
      </c>
      <c r="E78" s="264">
        <f>J78</f>
        <v>6325</v>
      </c>
      <c r="F78" s="279">
        <f>E78-D78</f>
        <v>6325</v>
      </c>
      <c r="G78" s="264">
        <v>0</v>
      </c>
      <c r="H78" s="264">
        <f t="shared" ref="H78" si="6">H79</f>
        <v>0</v>
      </c>
      <c r="I78" s="264"/>
      <c r="J78" s="264">
        <v>6325</v>
      </c>
      <c r="K78" s="178"/>
      <c r="L78" s="328"/>
      <c r="M78" s="301"/>
      <c r="N78" s="319">
        <f>N79</f>
        <v>6325</v>
      </c>
    </row>
    <row r="79" spans="1:14" ht="16.5" customHeight="1">
      <c r="A79" s="327"/>
      <c r="B79" s="456" t="s">
        <v>51</v>
      </c>
      <c r="C79" s="457"/>
      <c r="D79" s="223">
        <f>D80</f>
        <v>0</v>
      </c>
      <c r="E79" s="223">
        <f>J79</f>
        <v>6325</v>
      </c>
      <c r="F79" s="263">
        <f>E79-D79</f>
        <v>6325</v>
      </c>
      <c r="G79" s="223">
        <v>0</v>
      </c>
      <c r="H79" s="223">
        <f>H80</f>
        <v>0</v>
      </c>
      <c r="I79" s="223"/>
      <c r="J79" s="223">
        <v>6325</v>
      </c>
      <c r="K79" s="216"/>
      <c r="L79" s="329"/>
      <c r="M79" s="315"/>
      <c r="N79" s="316">
        <f>N80</f>
        <v>6325</v>
      </c>
    </row>
    <row r="80" spans="1:14" ht="16.5" customHeight="1">
      <c r="A80" s="327"/>
      <c r="B80" s="178"/>
      <c r="C80" s="178" t="s">
        <v>2</v>
      </c>
      <c r="D80" s="220">
        <v>0</v>
      </c>
      <c r="E80" s="220">
        <f>J80</f>
        <v>6325</v>
      </c>
      <c r="F80" s="261">
        <f>E80-D80</f>
        <v>6325</v>
      </c>
      <c r="G80" s="220">
        <v>0</v>
      </c>
      <c r="H80" s="221">
        <v>0</v>
      </c>
      <c r="I80" s="221"/>
      <c r="J80" s="221">
        <v>6325</v>
      </c>
      <c r="K80" s="178" t="s">
        <v>204</v>
      </c>
      <c r="L80" s="330">
        <v>0</v>
      </c>
      <c r="M80" s="301" t="s">
        <v>203</v>
      </c>
      <c r="N80" s="302">
        <v>6325</v>
      </c>
    </row>
    <row r="81" spans="1:14" ht="16.5" customHeight="1">
      <c r="A81" s="331"/>
      <c r="B81" s="332"/>
      <c r="C81" s="332" t="s">
        <v>211</v>
      </c>
      <c r="D81" s="333"/>
      <c r="E81" s="333"/>
      <c r="F81" s="334"/>
      <c r="G81" s="333"/>
      <c r="H81" s="334"/>
      <c r="I81" s="334"/>
      <c r="J81" s="352"/>
      <c r="K81" s="335" t="s">
        <v>215</v>
      </c>
      <c r="L81" s="336"/>
      <c r="M81" s="337"/>
      <c r="N81" s="338"/>
    </row>
  </sheetData>
  <mergeCells count="16">
    <mergeCell ref="B79:C79"/>
    <mergeCell ref="B61:C61"/>
    <mergeCell ref="A55:C55"/>
    <mergeCell ref="B56:C56"/>
    <mergeCell ref="A60:C60"/>
    <mergeCell ref="A78:C78"/>
    <mergeCell ref="A75:C75"/>
    <mergeCell ref="B76:C76"/>
    <mergeCell ref="B7:C7"/>
    <mergeCell ref="B28:C28"/>
    <mergeCell ref="B24:C24"/>
    <mergeCell ref="K3:N4"/>
    <mergeCell ref="A3:C3"/>
    <mergeCell ref="A5:C5"/>
    <mergeCell ref="A6:C6"/>
    <mergeCell ref="G3:J3"/>
  </mergeCells>
  <phoneticPr fontId="3" type="noConversion"/>
  <printOptions horizontalCentered="1"/>
  <pageMargins left="0.19685039370078741" right="0.19685039370078741" top="0.51181102362204722" bottom="0.39370078740157483" header="0.51181102362204722" footer="0.19685039370078741"/>
  <pageSetup paperSize="9" scale="92" fitToHeight="0" orientation="landscape" r:id="rId1"/>
  <headerFooter alignWithMargins="0">
    <oddFooter>&amp;R신천푸드마켓 세출예산서&amp;P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7</vt:i4>
      </vt:variant>
    </vt:vector>
  </HeadingPairs>
  <TitlesOfParts>
    <vt:vector size="12" baseType="lpstr">
      <vt:lpstr>표지</vt:lpstr>
      <vt:lpstr>예산안 총칙</vt:lpstr>
      <vt:lpstr>세입세출총괄표</vt:lpstr>
      <vt:lpstr>세입예산서</vt:lpstr>
      <vt:lpstr>세출예산서</vt:lpstr>
      <vt:lpstr>세입세출총괄표!Print_Area</vt:lpstr>
      <vt:lpstr>세입예산서!Print_Area</vt:lpstr>
      <vt:lpstr>세출예산서!Print_Area</vt:lpstr>
      <vt:lpstr>'예산안 총칙'!Print_Area</vt:lpstr>
      <vt:lpstr>표지!Print_Area</vt:lpstr>
      <vt:lpstr>세입세출총괄표!Print_Titles</vt:lpstr>
      <vt:lpstr>세출예산서!Print_Titles</vt:lpstr>
    </vt:vector>
  </TitlesOfParts>
  <Company>사회복지과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김태령</dc:creator>
  <cp:lastModifiedBy>master</cp:lastModifiedBy>
  <cp:lastPrinted>2020-11-12T04:36:25Z</cp:lastPrinted>
  <dcterms:created xsi:type="dcterms:W3CDTF">2006-05-17T01:39:20Z</dcterms:created>
  <dcterms:modified xsi:type="dcterms:W3CDTF">2020-11-12T04:39:13Z</dcterms:modified>
</cp:coreProperties>
</file>