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4895" windowHeight="7935" activeTab="2"/>
  </bookViews>
  <sheets>
    <sheet name="추경사유" sheetId="13" r:id="rId1"/>
    <sheet name="예산안 총괄표" sheetId="12" r:id="rId2"/>
    <sheet name="센터 세입부 " sheetId="11" r:id="rId3"/>
    <sheet name="센터 세출부" sheetId="8" r:id="rId4"/>
  </sheets>
  <calcPr calcId="125725"/>
</workbook>
</file>

<file path=xl/calcChain.xml><?xml version="1.0" encoding="utf-8"?>
<calcChain xmlns="http://schemas.openxmlformats.org/spreadsheetml/2006/main">
  <c r="F52" i="8"/>
  <c r="G49"/>
  <c r="F49" s="1"/>
  <c r="F47" s="1"/>
  <c r="G43"/>
  <c r="F55"/>
  <c r="G55"/>
  <c r="J17"/>
  <c r="J13"/>
  <c r="J7"/>
  <c r="J6" s="1"/>
  <c r="G19"/>
  <c r="E28" i="13" l="1"/>
  <c r="L28" i="8"/>
  <c r="F63"/>
  <c r="M20" i="12" l="1"/>
  <c r="M19"/>
  <c r="M18"/>
  <c r="F23"/>
  <c r="E19"/>
  <c r="G9"/>
  <c r="G8"/>
  <c r="G23"/>
  <c r="G20"/>
  <c r="G17"/>
  <c r="G14"/>
  <c r="G13"/>
  <c r="M63" i="8"/>
  <c r="M58"/>
  <c r="M57"/>
  <c r="M55"/>
  <c r="M54"/>
  <c r="M53"/>
  <c r="M52"/>
  <c r="M51"/>
  <c r="M50"/>
  <c r="M49"/>
  <c r="M48"/>
  <c r="M46"/>
  <c r="M45"/>
  <c r="M44"/>
  <c r="M41"/>
  <c r="M40"/>
  <c r="M39"/>
  <c r="M38"/>
  <c r="M37"/>
  <c r="M36"/>
  <c r="M35"/>
  <c r="M27"/>
  <c r="M26"/>
  <c r="M25"/>
  <c r="M22"/>
  <c r="M21"/>
  <c r="M20"/>
  <c r="M19"/>
  <c r="M18"/>
  <c r="M12"/>
  <c r="M11"/>
  <c r="M10"/>
  <c r="M9"/>
  <c r="M8"/>
  <c r="M7"/>
  <c r="M6"/>
  <c r="H21" i="11"/>
  <c r="H18"/>
  <c r="G11"/>
  <c r="H11"/>
  <c r="H10"/>
  <c r="H13"/>
  <c r="H12"/>
  <c r="G13"/>
  <c r="G12"/>
  <c r="H8"/>
  <c r="G9"/>
  <c r="G8"/>
  <c r="G7"/>
  <c r="E32" i="13"/>
  <c r="E31"/>
  <c r="E30"/>
  <c r="E29"/>
  <c r="E27"/>
  <c r="E26"/>
  <c r="E25"/>
  <c r="E24"/>
  <c r="E23"/>
  <c r="E22"/>
  <c r="E21"/>
  <c r="M58" i="12"/>
  <c r="M57"/>
  <c r="M55"/>
  <c r="M54"/>
  <c r="M53"/>
  <c r="M52"/>
  <c r="M51"/>
  <c r="M50"/>
  <c r="M49"/>
  <c r="M48"/>
  <c r="M46"/>
  <c r="M45"/>
  <c r="M44"/>
  <c r="M43"/>
  <c r="N43" s="1"/>
  <c r="N45"/>
  <c r="N44"/>
  <c r="N41"/>
  <c r="N40"/>
  <c r="N39"/>
  <c r="N38"/>
  <c r="N37"/>
  <c r="M41"/>
  <c r="M40"/>
  <c r="M39"/>
  <c r="M38"/>
  <c r="M37"/>
  <c r="M36"/>
  <c r="M35"/>
  <c r="N31"/>
  <c r="N30"/>
  <c r="M31"/>
  <c r="M30"/>
  <c r="M29"/>
  <c r="N27"/>
  <c r="N26"/>
  <c r="N25"/>
  <c r="M27"/>
  <c r="M26"/>
  <c r="M22"/>
  <c r="M21"/>
  <c r="N22"/>
  <c r="N21"/>
  <c r="N20"/>
  <c r="N19"/>
  <c r="N18"/>
  <c r="N17"/>
  <c r="M17"/>
  <c r="N16"/>
  <c r="N15"/>
  <c r="N14"/>
  <c r="M16"/>
  <c r="M15"/>
  <c r="M14"/>
  <c r="M13"/>
  <c r="M12"/>
  <c r="M11"/>
  <c r="M10"/>
  <c r="M9"/>
  <c r="M8"/>
  <c r="M7"/>
  <c r="N6"/>
  <c r="N9"/>
  <c r="N10"/>
  <c r="N11"/>
  <c r="N12"/>
  <c r="N8"/>
  <c r="N7"/>
  <c r="F22"/>
  <c r="F19"/>
  <c r="F12"/>
  <c r="F14"/>
  <c r="F13"/>
  <c r="F5"/>
  <c r="F7"/>
  <c r="F6"/>
  <c r="F11"/>
  <c r="F9"/>
  <c r="F10"/>
  <c r="F8"/>
  <c r="M56"/>
  <c r="M59"/>
  <c r="M60"/>
  <c r="N36"/>
  <c r="N13"/>
  <c r="N49"/>
  <c r="N50"/>
  <c r="N51"/>
  <c r="N52"/>
  <c r="N53"/>
  <c r="N54"/>
  <c r="N55"/>
  <c r="N48"/>
  <c r="N35"/>
  <c r="N33"/>
  <c r="N16" i="8"/>
  <c r="N15"/>
  <c r="N14"/>
  <c r="N13"/>
  <c r="N7"/>
  <c r="N17"/>
  <c r="N10"/>
  <c r="N9"/>
  <c r="N8"/>
  <c r="N12"/>
  <c r="N11"/>
  <c r="E7"/>
  <c r="K56"/>
  <c r="K47"/>
  <c r="K42"/>
  <c r="E13"/>
  <c r="M13"/>
  <c r="E6" i="11"/>
  <c r="F6"/>
  <c r="E11"/>
  <c r="H7"/>
  <c r="G22"/>
  <c r="G19"/>
  <c r="G6"/>
  <c r="H6" s="1"/>
  <c r="E5"/>
  <c r="J42" i="8"/>
  <c r="J47"/>
  <c r="J28" s="1"/>
  <c r="I56"/>
  <c r="H28"/>
  <c r="H7"/>
  <c r="H13"/>
  <c r="H17"/>
  <c r="K7"/>
  <c r="K6" s="1"/>
  <c r="K17"/>
  <c r="N63"/>
  <c r="N49"/>
  <c r="N50"/>
  <c r="N51"/>
  <c r="N52"/>
  <c r="N53"/>
  <c r="N54"/>
  <c r="N55"/>
  <c r="N48"/>
  <c r="N44"/>
  <c r="N45"/>
  <c r="N36"/>
  <c r="N37"/>
  <c r="N38"/>
  <c r="N39"/>
  <c r="N40"/>
  <c r="N41"/>
  <c r="N35"/>
  <c r="N31"/>
  <c r="N26"/>
  <c r="N27"/>
  <c r="N25"/>
  <c r="N19"/>
  <c r="N20"/>
  <c r="N21"/>
  <c r="N22"/>
  <c r="N18"/>
  <c r="N33"/>
  <c r="N30"/>
  <c r="M31"/>
  <c r="M15"/>
  <c r="M14"/>
  <c r="K24"/>
  <c r="I34"/>
  <c r="I42"/>
  <c r="I47"/>
  <c r="I28" s="1"/>
  <c r="G66"/>
  <c r="F66" s="1"/>
  <c r="M66" s="1"/>
  <c r="N66" s="1"/>
  <c r="G63"/>
  <c r="G58"/>
  <c r="G54"/>
  <c r="G50"/>
  <c r="G48"/>
  <c r="G46"/>
  <c r="G45"/>
  <c r="G44"/>
  <c r="F43"/>
  <c r="M43" s="1"/>
  <c r="N43" s="1"/>
  <c r="G33"/>
  <c r="G31"/>
  <c r="G30"/>
  <c r="G27"/>
  <c r="G26"/>
  <c r="G25"/>
  <c r="G21"/>
  <c r="G20"/>
  <c r="G16"/>
  <c r="G15"/>
  <c r="G14"/>
  <c r="G12"/>
  <c r="G11"/>
  <c r="G10"/>
  <c r="G9"/>
  <c r="G8"/>
  <c r="G60"/>
  <c r="G59"/>
  <c r="G57"/>
  <c r="G56"/>
  <c r="L47"/>
  <c r="L42"/>
  <c r="G42" s="1"/>
  <c r="K34"/>
  <c r="L34"/>
  <c r="L56"/>
  <c r="K29"/>
  <c r="I61"/>
  <c r="H47"/>
  <c r="H24"/>
  <c r="G53"/>
  <c r="G52"/>
  <c r="G37"/>
  <c r="G36"/>
  <c r="G35"/>
  <c r="G22"/>
  <c r="K28" l="1"/>
  <c r="K5" s="1"/>
  <c r="H6"/>
  <c r="G7"/>
  <c r="D20" i="13" l="1"/>
  <c r="E20" s="1"/>
  <c r="E56" i="8"/>
  <c r="C20" i="13"/>
  <c r="L65" i="12" l="1"/>
  <c r="K65"/>
  <c r="L64"/>
  <c r="M64" s="1"/>
  <c r="N64" s="1"/>
  <c r="K64"/>
  <c r="L62"/>
  <c r="K62"/>
  <c r="L61"/>
  <c r="M61" s="1"/>
  <c r="N61" s="1"/>
  <c r="K61"/>
  <c r="L56"/>
  <c r="K56"/>
  <c r="L47"/>
  <c r="K47"/>
  <c r="K28" s="1"/>
  <c r="K5" s="1"/>
  <c r="L42"/>
  <c r="M42" s="1"/>
  <c r="K42"/>
  <c r="L34"/>
  <c r="K34"/>
  <c r="L32"/>
  <c r="K32"/>
  <c r="L29"/>
  <c r="K29"/>
  <c r="L24"/>
  <c r="K24"/>
  <c r="L23"/>
  <c r="K23"/>
  <c r="L17"/>
  <c r="K17"/>
  <c r="L13"/>
  <c r="K13"/>
  <c r="K6" s="1"/>
  <c r="L7"/>
  <c r="K7"/>
  <c r="L6"/>
  <c r="E22"/>
  <c r="D22"/>
  <c r="E21"/>
  <c r="D21"/>
  <c r="F20"/>
  <c r="D19"/>
  <c r="E18"/>
  <c r="D18"/>
  <c r="F18" s="1"/>
  <c r="G18" s="1"/>
  <c r="F17"/>
  <c r="E16"/>
  <c r="D16"/>
  <c r="E15"/>
  <c r="D15"/>
  <c r="E12"/>
  <c r="D12"/>
  <c r="E11"/>
  <c r="E5" s="1"/>
  <c r="D11"/>
  <c r="E7"/>
  <c r="D7"/>
  <c r="E6"/>
  <c r="D6"/>
  <c r="D5"/>
  <c r="M59" i="8"/>
  <c r="M60"/>
  <c r="M33"/>
  <c r="M30"/>
  <c r="F56"/>
  <c r="M56" s="1"/>
  <c r="G18"/>
  <c r="G38"/>
  <c r="G39"/>
  <c r="G40"/>
  <c r="G41"/>
  <c r="G51"/>
  <c r="L28" i="12" l="1"/>
  <c r="L5" s="1"/>
  <c r="M5" s="1"/>
  <c r="N5" s="1"/>
  <c r="G19"/>
  <c r="F21"/>
  <c r="G21" s="1"/>
  <c r="G5"/>
  <c r="F15"/>
  <c r="G15" s="1"/>
  <c r="F16"/>
  <c r="G16" s="1"/>
  <c r="G12"/>
  <c r="G11" s="1"/>
  <c r="G22"/>
  <c r="G7"/>
  <c r="G6"/>
  <c r="E14" i="13"/>
  <c r="E13"/>
  <c r="E12"/>
  <c r="E11"/>
  <c r="M25" i="12"/>
  <c r="M33"/>
  <c r="M63"/>
  <c r="N63" s="1"/>
  <c r="M66"/>
  <c r="N66" s="1"/>
  <c r="M62"/>
  <c r="N62" s="1"/>
  <c r="M47"/>
  <c r="N47" s="1"/>
  <c r="N42"/>
  <c r="M34"/>
  <c r="N34" s="1"/>
  <c r="M32"/>
  <c r="N32" s="1"/>
  <c r="N29"/>
  <c r="M28"/>
  <c r="N28" s="1"/>
  <c r="M24"/>
  <c r="N24" s="1"/>
  <c r="M23"/>
  <c r="N23" s="1"/>
  <c r="M6"/>
  <c r="L62" i="8"/>
  <c r="L61" s="1"/>
  <c r="L65"/>
  <c r="L7"/>
  <c r="L13"/>
  <c r="L17"/>
  <c r="L24"/>
  <c r="L23" s="1"/>
  <c r="L32"/>
  <c r="L29"/>
  <c r="M16"/>
  <c r="H42"/>
  <c r="F42"/>
  <c r="M42" s="1"/>
  <c r="N42" s="1"/>
  <c r="E42"/>
  <c r="D10" i="13"/>
  <c r="C10"/>
  <c r="E9"/>
  <c r="H56" i="8"/>
  <c r="J56"/>
  <c r="E65"/>
  <c r="E64" s="1"/>
  <c r="E62"/>
  <c r="E61" s="1"/>
  <c r="E47"/>
  <c r="E34"/>
  <c r="E32"/>
  <c r="E29"/>
  <c r="E24"/>
  <c r="E23" s="1"/>
  <c r="E17"/>
  <c r="E21" i="11"/>
  <c r="E20" s="1"/>
  <c r="E18"/>
  <c r="E17" s="1"/>
  <c r="E15"/>
  <c r="E14" s="1"/>
  <c r="E10"/>
  <c r="E4" s="1"/>
  <c r="F17" i="8"/>
  <c r="F7"/>
  <c r="H29"/>
  <c r="I29"/>
  <c r="J29"/>
  <c r="F29"/>
  <c r="M29" s="1"/>
  <c r="N29" s="1"/>
  <c r="J65"/>
  <c r="J64" s="1"/>
  <c r="J5" s="1"/>
  <c r="J62"/>
  <c r="J61" s="1"/>
  <c r="J34"/>
  <c r="J32"/>
  <c r="J24"/>
  <c r="J23" s="1"/>
  <c r="H22" i="11"/>
  <c r="F21"/>
  <c r="F20" s="1"/>
  <c r="H19"/>
  <c r="F18"/>
  <c r="F17" s="1"/>
  <c r="G16"/>
  <c r="H16" s="1"/>
  <c r="F15"/>
  <c r="F14" s="1"/>
  <c r="F11"/>
  <c r="F10" s="1"/>
  <c r="F5"/>
  <c r="F4" s="1"/>
  <c r="I7" i="8"/>
  <c r="G10" i="11"/>
  <c r="K65" i="8"/>
  <c r="K64" s="1"/>
  <c r="I65"/>
  <c r="I64" s="1"/>
  <c r="H65"/>
  <c r="F65"/>
  <c r="H64"/>
  <c r="K62"/>
  <c r="K61" s="1"/>
  <c r="I62"/>
  <c r="H62"/>
  <c r="F62"/>
  <c r="M62" s="1"/>
  <c r="N62" s="1"/>
  <c r="M47"/>
  <c r="N47" s="1"/>
  <c r="H34"/>
  <c r="G34" s="1"/>
  <c r="F34"/>
  <c r="K32"/>
  <c r="I32"/>
  <c r="H32"/>
  <c r="F32"/>
  <c r="K23"/>
  <c r="I24"/>
  <c r="I23" s="1"/>
  <c r="G24"/>
  <c r="F24"/>
  <c r="M24" s="1"/>
  <c r="N24" s="1"/>
  <c r="I17"/>
  <c r="G17" s="1"/>
  <c r="K13"/>
  <c r="I13"/>
  <c r="F13"/>
  <c r="F61"/>
  <c r="G15" i="11"/>
  <c r="H15" s="1"/>
  <c r="G21"/>
  <c r="G18"/>
  <c r="E10" i="13"/>
  <c r="G28" i="8" l="1"/>
  <c r="I6"/>
  <c r="I5" s="1"/>
  <c r="L64"/>
  <c r="G65"/>
  <c r="L5"/>
  <c r="G4" i="11"/>
  <c r="H4" s="1"/>
  <c r="E6" i="8"/>
  <c r="N6" s="1"/>
  <c r="N32"/>
  <c r="M32"/>
  <c r="F64"/>
  <c r="M64" s="1"/>
  <c r="N64" s="1"/>
  <c r="M65"/>
  <c r="N65" s="1"/>
  <c r="G29"/>
  <c r="M34"/>
  <c r="N34" s="1"/>
  <c r="H61"/>
  <c r="G61" s="1"/>
  <c r="G62"/>
  <c r="H23"/>
  <c r="G23" s="1"/>
  <c r="M61"/>
  <c r="N61" s="1"/>
  <c r="G13"/>
  <c r="G32"/>
  <c r="G47"/>
  <c r="G64"/>
  <c r="M17"/>
  <c r="E28"/>
  <c r="M65" i="12"/>
  <c r="N65" s="1"/>
  <c r="L6" i="8"/>
  <c r="G20" i="11"/>
  <c r="H20" s="1"/>
  <c r="G14"/>
  <c r="H14" s="1"/>
  <c r="G17"/>
  <c r="H17" s="1"/>
  <c r="F28" i="8"/>
  <c r="F6"/>
  <c r="G6"/>
  <c r="G5" i="11"/>
  <c r="H5" s="1"/>
  <c r="F23" i="8"/>
  <c r="M23" s="1"/>
  <c r="N23" s="1"/>
  <c r="G5" l="1"/>
  <c r="M28"/>
  <c r="N28" s="1"/>
  <c r="E5"/>
  <c r="H5"/>
  <c r="F5"/>
  <c r="M5" l="1"/>
  <c r="N5" s="1"/>
</calcChain>
</file>

<file path=xl/sharedStrings.xml><?xml version="1.0" encoding="utf-8"?>
<sst xmlns="http://schemas.openxmlformats.org/spreadsheetml/2006/main" count="381" uniqueCount="212">
  <si>
    <t>관</t>
  </si>
  <si>
    <t>항</t>
  </si>
  <si>
    <t>목/세목</t>
  </si>
  <si>
    <t>증감</t>
  </si>
  <si>
    <t>경상보조금</t>
  </si>
  <si>
    <t>후원금</t>
  </si>
  <si>
    <t>지정후원금</t>
  </si>
  <si>
    <t>전입금</t>
  </si>
  <si>
    <t>법인전입금</t>
  </si>
  <si>
    <t>급여</t>
  </si>
  <si>
    <t>퇴직적립금</t>
  </si>
  <si>
    <t>사회보험료</t>
  </si>
  <si>
    <t>기타후생경비</t>
  </si>
  <si>
    <t>기관운영비</t>
  </si>
  <si>
    <t>회의비</t>
  </si>
  <si>
    <t>여비</t>
  </si>
  <si>
    <t>공공요금</t>
  </si>
  <si>
    <t>차량비</t>
  </si>
  <si>
    <t>시설비</t>
  </si>
  <si>
    <t>세 출 총 계</t>
    <phoneticPr fontId="1" type="noConversion"/>
  </si>
  <si>
    <t>전년 이월금</t>
    <phoneticPr fontId="1" type="noConversion"/>
  </si>
  <si>
    <t>기타보조금</t>
    <phoneticPr fontId="1" type="noConversion"/>
  </si>
  <si>
    <t>잡수입</t>
    <phoneticPr fontId="1" type="noConversion"/>
  </si>
  <si>
    <t>카페테리아</t>
    <phoneticPr fontId="1" type="noConversion"/>
  </si>
  <si>
    <t>2010년  100% 운영 보조금</t>
    <phoneticPr fontId="1" type="noConversion"/>
  </si>
  <si>
    <t>예금이자 등</t>
    <phoneticPr fontId="4" type="noConversion"/>
  </si>
  <si>
    <t>사업보조금</t>
    <phoneticPr fontId="1" type="noConversion"/>
  </si>
  <si>
    <t>일용잡금</t>
    <phoneticPr fontId="1" type="noConversion"/>
  </si>
  <si>
    <t>업무추진비</t>
    <phoneticPr fontId="1" type="noConversion"/>
  </si>
  <si>
    <t>운영위원회</t>
    <phoneticPr fontId="1" type="noConversion"/>
  </si>
  <si>
    <t>지역
복지
사업</t>
    <phoneticPr fontId="1" type="noConversion"/>
  </si>
  <si>
    <t>잡지출</t>
    <phoneticPr fontId="1" type="noConversion"/>
  </si>
  <si>
    <t>예비비</t>
    <phoneticPr fontId="1" type="noConversion"/>
  </si>
  <si>
    <t>사무비</t>
    <phoneticPr fontId="1" type="noConversion"/>
  </si>
  <si>
    <t>소 계</t>
    <phoneticPr fontId="1" type="noConversion"/>
  </si>
  <si>
    <t>합계</t>
    <phoneticPr fontId="1" type="noConversion"/>
  </si>
  <si>
    <t>합  계</t>
    <phoneticPr fontId="1" type="noConversion"/>
  </si>
  <si>
    <t>보조금</t>
    <phoneticPr fontId="1" type="noConversion"/>
  </si>
  <si>
    <t>소계</t>
    <phoneticPr fontId="1" type="noConversion"/>
  </si>
  <si>
    <t>후원금</t>
    <phoneticPr fontId="1" type="noConversion"/>
  </si>
  <si>
    <t>이월금</t>
    <phoneticPr fontId="1" type="noConversion"/>
  </si>
  <si>
    <t>업무
추진비</t>
    <phoneticPr fontId="1" type="noConversion"/>
  </si>
  <si>
    <t>소  계</t>
    <phoneticPr fontId="1" type="noConversion"/>
  </si>
  <si>
    <t>운영비</t>
    <phoneticPr fontId="1" type="noConversion"/>
  </si>
  <si>
    <t>재산
조성비</t>
    <phoneticPr fontId="1" type="noConversion"/>
  </si>
  <si>
    <t>교육사업</t>
    <phoneticPr fontId="1" type="noConversion"/>
  </si>
  <si>
    <t>상담사업</t>
    <phoneticPr fontId="1" type="noConversion"/>
  </si>
  <si>
    <t>과목</t>
    <phoneticPr fontId="1" type="noConversion"/>
  </si>
  <si>
    <t>예산액(천원)</t>
    <phoneticPr fontId="1" type="noConversion"/>
  </si>
  <si>
    <t>증감율</t>
    <phoneticPr fontId="1" type="noConversion"/>
  </si>
  <si>
    <t xml:space="preserve">세 입 총 계 </t>
    <phoneticPr fontId="1" type="noConversion"/>
  </si>
  <si>
    <t>내역</t>
    <phoneticPr fontId="1" type="noConversion"/>
  </si>
  <si>
    <t>총금액</t>
    <phoneticPr fontId="1" type="noConversion"/>
  </si>
  <si>
    <t>보건의료
사업</t>
    <phoneticPr fontId="1" type="noConversion"/>
  </si>
  <si>
    <t>소계</t>
    <phoneticPr fontId="1" type="noConversion"/>
  </si>
  <si>
    <t>외국인주민 
배움아카데미</t>
    <phoneticPr fontId="1" type="noConversion"/>
  </si>
  <si>
    <t>외국인주민
역량강화PG</t>
    <phoneticPr fontId="1" type="noConversion"/>
  </si>
  <si>
    <t>자원봉사자
개발 및 관리</t>
    <phoneticPr fontId="1" type="noConversion"/>
  </si>
  <si>
    <t>후원금</t>
    <phoneticPr fontId="1" type="noConversion"/>
  </si>
  <si>
    <t>합계</t>
    <phoneticPr fontId="1" type="noConversion"/>
  </si>
  <si>
    <t>경상보조금</t>
    <phoneticPr fontId="1" type="noConversion"/>
  </si>
  <si>
    <t>기타보조금</t>
    <phoneticPr fontId="1" type="noConversion"/>
  </si>
  <si>
    <t>법인전입금</t>
    <phoneticPr fontId="1" type="noConversion"/>
  </si>
  <si>
    <t>사무비</t>
    <phoneticPr fontId="1" type="noConversion"/>
  </si>
  <si>
    <t>인건비</t>
    <phoneticPr fontId="1" type="noConversion"/>
  </si>
  <si>
    <t>수용비 및 
수수료</t>
    <phoneticPr fontId="1" type="noConversion"/>
  </si>
  <si>
    <t>시설장비
유지비</t>
    <phoneticPr fontId="1" type="noConversion"/>
  </si>
  <si>
    <t>제세
공과금</t>
    <phoneticPr fontId="1" type="noConversion"/>
  </si>
  <si>
    <t>자산
취득비</t>
    <phoneticPr fontId="1" type="noConversion"/>
  </si>
  <si>
    <t>외국인주민
체육대회</t>
    <phoneticPr fontId="1" type="noConversion"/>
  </si>
  <si>
    <t>한국문화
체험</t>
    <phoneticPr fontId="1" type="noConversion"/>
  </si>
  <si>
    <t>사회복지
실습</t>
    <phoneticPr fontId="1" type="noConversion"/>
  </si>
  <si>
    <t>우리함께 
어깨동무</t>
    <phoneticPr fontId="1" type="noConversion"/>
  </si>
  <si>
    <t>외국인주민
상담센터</t>
    <phoneticPr fontId="1" type="noConversion"/>
  </si>
  <si>
    <t>외국인근로자 한국어교육</t>
    <phoneticPr fontId="1" type="noConversion"/>
  </si>
  <si>
    <r>
      <t xml:space="preserve">두드림
</t>
    </r>
    <r>
      <rPr>
        <sz val="8"/>
        <color indexed="8"/>
        <rFont val="맑은 고딕"/>
        <family val="3"/>
        <charset val="129"/>
      </rPr>
      <t>(do~!dream!)</t>
    </r>
    <phoneticPr fontId="1" type="noConversion"/>
  </si>
  <si>
    <t>문화
사업</t>
    <phoneticPr fontId="1" type="noConversion"/>
  </si>
  <si>
    <t>다문화
공동체
조직 , 운영</t>
    <phoneticPr fontId="1" type="noConversion"/>
  </si>
  <si>
    <t>또래친구
 놀이방</t>
    <phoneticPr fontId="1" type="noConversion"/>
  </si>
  <si>
    <t>후원자 
개발 및 관리</t>
    <phoneticPr fontId="1" type="noConversion"/>
  </si>
  <si>
    <t>지역사회
 연계 및 연대</t>
    <phoneticPr fontId="1" type="noConversion"/>
  </si>
  <si>
    <t>외부지원
인력관리</t>
    <phoneticPr fontId="1" type="noConversion"/>
  </si>
  <si>
    <t xml:space="preserve">시설설치비용 200*12월=2,400  </t>
    <phoneticPr fontId="1" type="noConversion"/>
  </si>
  <si>
    <t>다문화
사회교육</t>
    <phoneticPr fontId="1" type="noConversion"/>
  </si>
  <si>
    <t>보건의료사업</t>
    <phoneticPr fontId="1" type="noConversion"/>
  </si>
  <si>
    <t>다문화가족
복지지원</t>
    <phoneticPr fontId="1" type="noConversion"/>
  </si>
  <si>
    <t>잡지출</t>
    <phoneticPr fontId="1" type="noConversion"/>
  </si>
  <si>
    <t>예비비</t>
    <phoneticPr fontId="1" type="noConversion"/>
  </si>
  <si>
    <t>보조금</t>
    <phoneticPr fontId="1" type="noConversion"/>
  </si>
  <si>
    <t>자부담</t>
    <phoneticPr fontId="1" type="noConversion"/>
  </si>
  <si>
    <t>내  역</t>
    <phoneticPr fontId="1" type="noConversion"/>
  </si>
  <si>
    <t>증감</t>
    <phoneticPr fontId="1" type="noConversion"/>
  </si>
  <si>
    <t>사
업
비</t>
    <phoneticPr fontId="1" type="noConversion"/>
  </si>
  <si>
    <t>2010년 기정</t>
    <phoneticPr fontId="1" type="noConversion"/>
  </si>
  <si>
    <t>2010년 추경</t>
    <phoneticPr fontId="1" type="noConversion"/>
  </si>
  <si>
    <t>2010년기정</t>
    <phoneticPr fontId="1" type="noConversion"/>
  </si>
  <si>
    <t>2010년추경</t>
    <phoneticPr fontId="1" type="noConversion"/>
  </si>
  <si>
    <t>기타
보조
사업</t>
    <phoneticPr fontId="1" type="noConversion"/>
  </si>
  <si>
    <t>다문화
사회교육
(시흥교육청)</t>
    <phoneticPr fontId="1" type="noConversion"/>
  </si>
  <si>
    <t>다문화인식
개선사업
(경기도)</t>
    <phoneticPr fontId="1" type="noConversion"/>
  </si>
  <si>
    <t>성희롱
예방교육
(경기도)</t>
    <phoneticPr fontId="1" type="noConversion"/>
  </si>
  <si>
    <t>소  계</t>
    <phoneticPr fontId="1" type="noConversion"/>
  </si>
  <si>
    <t>세입예산변경(안)</t>
    <phoneticPr fontId="4" type="noConversion"/>
  </si>
  <si>
    <t>비 고</t>
  </si>
  <si>
    <t xml:space="preserve">관 </t>
  </si>
  <si>
    <t>세 입 총 계</t>
  </si>
  <si>
    <t>세출예산변경(안)</t>
    <phoneticPr fontId="4" type="noConversion"/>
  </si>
  <si>
    <t>증 감</t>
  </si>
  <si>
    <t>세 부 내 용</t>
  </si>
  <si>
    <t>세 출 총 계</t>
  </si>
  <si>
    <t>과 목</t>
    <phoneticPr fontId="11" type="noConversion"/>
  </si>
  <si>
    <t>기정예산</t>
    <phoneticPr fontId="11" type="noConversion"/>
  </si>
  <si>
    <t>추경예산</t>
    <phoneticPr fontId="11" type="noConversion"/>
  </si>
  <si>
    <t>세출 예산 변동 금액</t>
    <phoneticPr fontId="9" type="noConversion"/>
  </si>
  <si>
    <t>증 감</t>
    <phoneticPr fontId="11" type="noConversion"/>
  </si>
  <si>
    <t>기정예산</t>
    <phoneticPr fontId="11" type="noConversion"/>
  </si>
  <si>
    <t>추경예산</t>
    <phoneticPr fontId="11" type="noConversion"/>
  </si>
  <si>
    <t>세입 예산 변동금액</t>
    <phoneticPr fontId="9" type="noConversion"/>
  </si>
  <si>
    <t>제안설명</t>
    <phoneticPr fontId="4" type="noConversion"/>
  </si>
  <si>
    <t xml:space="preserve">2010년 시흥시외국인복지센터 1차 추경예산(안)  </t>
    <phoneticPr fontId="4" type="noConversion"/>
  </si>
  <si>
    <t>2010년 시흥시외국인복지센터 1차 추경예산 세입세출명세서</t>
    <phoneticPr fontId="1" type="noConversion"/>
  </si>
  <si>
    <t>2010년 시흥시외국인복지센터 1차 추경예산(안)  세 출 내 역</t>
    <phoneticPr fontId="4" type="noConversion"/>
  </si>
  <si>
    <t>2010년 예산(단위:원)</t>
    <phoneticPr fontId="11" type="noConversion"/>
  </si>
  <si>
    <t>161,148/12=13,429</t>
    <phoneticPr fontId="1" type="noConversion"/>
  </si>
  <si>
    <t>161,148*8.75%=14,101(국민건강2.665%, 장기요양 6.55%,
 국민연금4.5%, 고용0.7%, 산재0.7%) 2010년보험료인상</t>
    <phoneticPr fontId="1" type="noConversion"/>
  </si>
  <si>
    <t>50*12월=600</t>
    <phoneticPr fontId="1" type="noConversion"/>
  </si>
  <si>
    <t>수리및 관리200*4월=800,  유류 250*12월=3,000
보험료 500*2회=1,000</t>
    <phoneticPr fontId="1" type="noConversion"/>
  </si>
  <si>
    <t>세계인의날</t>
    <phoneticPr fontId="1" type="noConversion"/>
  </si>
  <si>
    <t>회의 진행비 100*4회=400</t>
    <phoneticPr fontId="1" type="noConversion"/>
  </si>
  <si>
    <t>평가회의 200*3=600</t>
    <phoneticPr fontId="1" type="noConversion"/>
  </si>
  <si>
    <t xml:space="preserve"> 법인 전입금  3,250*4회=13,000  </t>
    <phoneticPr fontId="4" type="noConversion"/>
  </si>
  <si>
    <t>기타보조금과 후원금 부분에 전년이월금 포함 지출잡음.</t>
    <phoneticPr fontId="1" type="noConversion"/>
  </si>
  <si>
    <t>증△감</t>
    <phoneticPr fontId="1" type="noConversion"/>
  </si>
  <si>
    <t>증△감</t>
    <phoneticPr fontId="1" type="noConversion"/>
  </si>
  <si>
    <t>보조금</t>
    <phoneticPr fontId="11" type="noConversion"/>
  </si>
  <si>
    <t>2009년 결산액 추정시 오류</t>
    <phoneticPr fontId="1" type="noConversion"/>
  </si>
  <si>
    <t>후원금</t>
    <phoneticPr fontId="9" type="noConversion"/>
  </si>
  <si>
    <t>이월금</t>
    <phoneticPr fontId="9" type="noConversion"/>
  </si>
  <si>
    <t>잡수입</t>
    <phoneticPr fontId="9" type="noConversion"/>
  </si>
  <si>
    <t>사무비</t>
    <phoneticPr fontId="9" type="noConversion"/>
  </si>
  <si>
    <t>인건비</t>
    <phoneticPr fontId="1" type="noConversion"/>
  </si>
  <si>
    <t>업무추진비</t>
    <phoneticPr fontId="9" type="noConversion"/>
  </si>
  <si>
    <t>운영비</t>
    <phoneticPr fontId="9" type="noConversion"/>
  </si>
  <si>
    <t>시설비</t>
    <phoneticPr fontId="9" type="noConversion"/>
  </si>
  <si>
    <t>사업비</t>
    <phoneticPr fontId="9" type="noConversion"/>
  </si>
  <si>
    <t>교육사업</t>
    <phoneticPr fontId="9" type="noConversion"/>
  </si>
  <si>
    <t>문화사업</t>
    <phoneticPr fontId="9" type="noConversion"/>
  </si>
  <si>
    <t>직원변동으로 인건비 감소</t>
    <phoneticPr fontId="9" type="noConversion"/>
  </si>
  <si>
    <t>나라별 공동체 행사 증가로 예산 증가</t>
    <phoneticPr fontId="9" type="noConversion"/>
  </si>
  <si>
    <t>프로포절 사업으로 예산 편성</t>
    <phoneticPr fontId="9" type="noConversion"/>
  </si>
  <si>
    <t>재산
조성비</t>
    <phoneticPr fontId="9" type="noConversion"/>
  </si>
  <si>
    <t>지역복지</t>
    <phoneticPr fontId="9" type="noConversion"/>
  </si>
  <si>
    <t>기타보조</t>
    <phoneticPr fontId="9" type="noConversion"/>
  </si>
  <si>
    <t xml:space="preserve"> 후원금 2,000*12회=24,000</t>
    <phoneticPr fontId="4" type="noConversion"/>
  </si>
  <si>
    <t>2010년 시흥시외국인복지센터 1차 추경예산(안)  세 입 내 역</t>
    <phoneticPr fontId="4" type="noConversion"/>
  </si>
  <si>
    <t>100*12월=1,200</t>
    <phoneticPr fontId="1" type="noConversion"/>
  </si>
  <si>
    <t>관장 100*10월=1,000</t>
    <phoneticPr fontId="1" type="noConversion"/>
  </si>
  <si>
    <t>회의비 100*10회=1,000</t>
    <phoneticPr fontId="1" type="noConversion"/>
  </si>
  <si>
    <t xml:space="preserve">사무용품 250*10월=2,500 전산PG 250*4회=1,000 
수수료 50*12월=600, </t>
    <phoneticPr fontId="1" type="noConversion"/>
  </si>
  <si>
    <t>자동차환경개선부담금 480,  시설물환경개선부담금360, 
영업배상책임보험 600,  일반화재보험 600,
가스사고배상책임보험 100, 
한국외국인지원단체협의회 회비 240,  외노협 회비 360</t>
    <phoneticPr fontId="1" type="noConversion"/>
  </si>
  <si>
    <t>이동식 빔 1,000*1대=1,000</t>
    <phoneticPr fontId="1" type="noConversion"/>
  </si>
  <si>
    <t>외국인근로자직업능력개발교육</t>
    <phoneticPr fontId="1" type="noConversion"/>
  </si>
  <si>
    <t>아동현장학습지원2,880, 출산지원 1,120</t>
    <phoneticPr fontId="1" type="noConversion"/>
  </si>
  <si>
    <t>홍보비 320,  운영비 360,  간담회 120</t>
    <phoneticPr fontId="1" type="noConversion"/>
  </si>
  <si>
    <t>카페테리아 2,644 이자 100  복지관광 5,515 기타 591
사회복지실습비 1,200</t>
    <phoneticPr fontId="4" type="noConversion"/>
  </si>
  <si>
    <t>평생학습축제 2,000,  다문화교육 200*4회=800</t>
    <phoneticPr fontId="1" type="noConversion"/>
  </si>
  <si>
    <t>사업폐지</t>
    <phoneticPr fontId="1" type="noConversion"/>
  </si>
  <si>
    <t xml:space="preserve">CMS사용료 792  감사편지 208 </t>
    <phoneticPr fontId="1" type="noConversion"/>
  </si>
  <si>
    <t>외부지원인력 22,400(서포터즈 8,000 디딤돌 12,000 
청직프 2,400)  상담센터 23,400 한국어교육 6,600
이주민건강협회 4,000 문화체험 6,500 교육청사업 10,000
성희롱예방교육 30,000  다문화인식개선교육50,000
외국인근로자 직업능력개발 17,000 평생학습축제2,000</t>
    <phoneticPr fontId="1" type="noConversion"/>
  </si>
  <si>
    <t>400*12월=4,800</t>
    <phoneticPr fontId="1" type="noConversion"/>
  </si>
  <si>
    <t xml:space="preserve"> 후원금7,682  전입금350  건강협회447 서포터즈17,705
 디딤돌350  사업비 1,023</t>
    <phoneticPr fontId="1" type="noConversion"/>
  </si>
  <si>
    <t>출판 및 홍보</t>
    <phoneticPr fontId="1" type="noConversion"/>
  </si>
  <si>
    <t xml:space="preserve"> 후원금 2,000*12회=24,000 </t>
    <phoneticPr fontId="4" type="noConversion"/>
  </si>
  <si>
    <t>진행비 447,  긴급의료지원 4,500,   체력단련실 400</t>
    <phoneticPr fontId="1" type="noConversion"/>
  </si>
  <si>
    <t>현수막 100, 진행비 700, 강사비 5,400, 간담회 400</t>
    <phoneticPr fontId="1" type="noConversion"/>
  </si>
  <si>
    <t>진행비 420</t>
    <phoneticPr fontId="1" type="noConversion"/>
  </si>
  <si>
    <t>예산절감을 위해 업무추진비 감소</t>
    <phoneticPr fontId="9" type="noConversion"/>
  </si>
  <si>
    <t>이동빔  구입 예산감소로 예산 조정</t>
    <phoneticPr fontId="9" type="noConversion"/>
  </si>
  <si>
    <t>상담사업</t>
    <phoneticPr fontId="9" type="noConversion"/>
  </si>
  <si>
    <t>후원금 조정으로 예산 감소</t>
    <phoneticPr fontId="9" type="noConversion"/>
  </si>
  <si>
    <t>보건의료사업</t>
    <phoneticPr fontId="9" type="noConversion"/>
  </si>
  <si>
    <t>의료지원예산 증가</t>
    <phoneticPr fontId="9" type="noConversion"/>
  </si>
  <si>
    <t>예산절감을 위해 운영비 감소</t>
    <phoneticPr fontId="9" type="noConversion"/>
  </si>
  <si>
    <t>교육인원 저조한 사업조정 및 폐지
(외국인주민역량강화, 우리함께 어깨동무)</t>
    <phoneticPr fontId="9" type="noConversion"/>
  </si>
  <si>
    <t>사업조정 및 홈페이지 개편으로 예산증가</t>
    <phoneticPr fontId="9" type="noConversion"/>
  </si>
  <si>
    <t>잡지출</t>
    <phoneticPr fontId="9" type="noConversion"/>
  </si>
  <si>
    <t>잡지출</t>
    <phoneticPr fontId="9" type="noConversion"/>
  </si>
  <si>
    <t>예비비</t>
    <phoneticPr fontId="9" type="noConversion"/>
  </si>
  <si>
    <t>카페테리아 수입편성으로 증가</t>
    <phoneticPr fontId="9" type="noConversion"/>
  </si>
  <si>
    <t xml:space="preserve">ㅇ 시흥시외국인복지센터 2010년 기정예산은388,882,000원(일금 삼억팔천팔백팔십팔만이천원)이었으나, 
    추경예산으로  496,507,000원(일금 사억구천육백오십만칠천원)으로 107,625,000원(일억칠백육십이만
    오천원) 27.7%로 증가함. 
ㅇ 사유 : 2010년 경기도 지원사업에 신청하여 다문화인식개선사업과 외국인근로자 성희롱예방교육사업이
   선정되었고, 시흥교육청 다문화사회교육, 한국산업인력공단 외국인근로자직업능력개발사업비가 추가됨. </t>
    <phoneticPr fontId="4" type="noConversion"/>
  </si>
  <si>
    <t>잡지출 691, 사업잡지출 1,023</t>
    <phoneticPr fontId="1" type="noConversion"/>
  </si>
  <si>
    <t>예산조정으로 증가</t>
    <phoneticPr fontId="9" type="noConversion"/>
  </si>
  <si>
    <t>예비비 1,225</t>
    <phoneticPr fontId="1" type="noConversion"/>
  </si>
  <si>
    <t>음식재료 262*12월=3,144</t>
    <phoneticPr fontId="1" type="noConversion"/>
  </si>
  <si>
    <t>네트워크활동 114*4회=456</t>
    <phoneticPr fontId="1" type="noConversion"/>
  </si>
  <si>
    <t xml:space="preserve"> 관장2,684*12월=32,208,  사무국장 2,888*12월=34,656, 
 복지사(1) 1,768*12월=21,216,  복지사(2) 1,622*12월=19,464, 복지사(3) 1,627*12월=19,524, 
 복지사(4) 1,420*12월*2명=34,080, </t>
    <phoneticPr fontId="4" type="noConversion"/>
  </si>
  <si>
    <t>초과근무식대  250*12월=3,000,  
명절선물 300*2회=600, 초과근무수당 300*12월=3,600,
사업평가회의 및 종사자 교육 100*7명=700</t>
    <phoneticPr fontId="1" type="noConversion"/>
  </si>
  <si>
    <t>우편 25*12월=300,  통신전화 300*12월=3,600,  전기 1,200*12월=14,400, 수도 100*12월=1,200,  도시가스 100*12월=1,200  tv수신료 100*12월=1,200  기타100</t>
    <phoneticPr fontId="1" type="noConversion"/>
  </si>
  <si>
    <t>화장실 소모품 150*4월=600,  승강기 99*12월=1,188, 
정수기 220*4회=880,  세콤경비 130*12월=1,560,
소방시설관리 100*6월=600,  전기안전관리  150*12월=1,800, 시설소독 250*2회=500,  프린트대여비 60*12월=720,  복사기토너 500*3회=1,500 정기검사비 860</t>
    <phoneticPr fontId="1" type="noConversion"/>
  </si>
  <si>
    <t>통역17,280,  상담 2,880,  강사비 1,000,  주유비 900,
상담연구 780,  진행비 560,</t>
    <phoneticPr fontId="1" type="noConversion"/>
  </si>
  <si>
    <t xml:space="preserve">진행비 200, 재료비 125*4회=500, 거점교육 200 </t>
    <phoneticPr fontId="1" type="noConversion"/>
  </si>
  <si>
    <t>한국역사체험 1,900,    문화특강  1,200,
계절별 문화체험 400,   복지관광 5,515,   운영비 600</t>
    <phoneticPr fontId="1" type="noConversion"/>
  </si>
  <si>
    <t>레크레이션 600, 진행비 600, 간식 400, 시상품 900, 
장소대여 500</t>
    <phoneticPr fontId="1" type="noConversion"/>
  </si>
  <si>
    <t>공동체리더교육 1,000,    공동체관리 1,000,
공동체 행사지원 750*4=3,000</t>
    <phoneticPr fontId="1" type="noConversion"/>
  </si>
  <si>
    <t xml:space="preserve">홍보비 886, 식전행사 1,500, 기념식 300,  전통혼례 1,100,
한국문화체험 840, 음식체험 2,560,  문화체험 1,040,
체육행사2,250, 진행비 500 </t>
    <phoneticPr fontId="1" type="noConversion"/>
  </si>
  <si>
    <t>보육교사 인건비 450*12월=5,400,     놀이방 운영비 600</t>
    <phoneticPr fontId="1" type="noConversion"/>
  </si>
  <si>
    <t>보수교육 400,  명절선물 300,  진행비 300</t>
    <phoneticPr fontId="1" type="noConversion"/>
  </si>
  <si>
    <t>홈페이지제작 3,834,   홈페이지유지관리 1,260,   홍보물 600</t>
    <phoneticPr fontId="1" type="noConversion"/>
  </si>
  <si>
    <t>서포터즈1,000*2명*12월=24,000 , 운영비 1,740,
디딤돌1,000*12월=12,000, 운영비 350,
청소년직장체험 400*3명*2월=2,400</t>
    <phoneticPr fontId="1" type="noConversion"/>
  </si>
  <si>
    <t xml:space="preserve">홍보비 800, 단순인건비 2,100, 강사료 3,240,  물품구입400,
작품진행비 900, 상품구입 410,  음식재료 2,100,
 교구제작550, 워크샵 200, 평가비 250 </t>
    <phoneticPr fontId="1" type="noConversion"/>
  </si>
  <si>
    <t>행사경비 16,970, 단순인건비 7,500, 원고료 1,500 ,
강사료 18,480, 동영상 500, 여비 1,000, 식비 2,040, 
활동비 2,010, 워크샵 500, 다문화교육재료 1,050</t>
    <phoneticPr fontId="1" type="noConversion"/>
  </si>
  <si>
    <t xml:space="preserve">행사경비 9,000, 단순인건비 2,880, 회의비 240, 
강사료 10,440, 통역비 2,880, 여비 1,350, 식비 930, 
간식비 1,080, 활동비 1,200 </t>
    <phoneticPr fontId="1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</si>
</sst>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;\▲#,###"/>
    <numFmt numFmtId="177" formatCode="#,##0;&quot;▲&quot;#,##0"/>
    <numFmt numFmtId="178" formatCode="#,##0.0"/>
    <numFmt numFmtId="179" formatCode="0.0%"/>
    <numFmt numFmtId="180" formatCode="#,##0;&quot;△&quot;#,##0"/>
  </numFmts>
  <fonts count="5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b/>
      <sz val="16"/>
      <name val="맑은 고딕"/>
      <family val="3"/>
      <charset val="129"/>
    </font>
    <font>
      <sz val="9"/>
      <name val="맑은 고딕"/>
      <family val="3"/>
      <charset val="129"/>
    </font>
    <font>
      <b/>
      <sz val="11"/>
      <name val="돋움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rgb="FF00B050"/>
      <name val="맑은 고딕"/>
      <family val="3"/>
      <charset val="129"/>
      <scheme val="minor"/>
    </font>
    <font>
      <sz val="9"/>
      <color rgb="FF00B050"/>
      <name val="맑은 고딕"/>
      <family val="3"/>
      <charset val="129"/>
      <scheme val="minor"/>
    </font>
    <font>
      <b/>
      <sz val="9"/>
      <color rgb="FF7030A0"/>
      <name val="맑은 고딕"/>
      <family val="3"/>
      <charset val="129"/>
      <scheme val="minor"/>
    </font>
    <font>
      <sz val="9"/>
      <color rgb="FF7030A0"/>
      <name val="맑은 고딕"/>
      <family val="3"/>
      <charset val="129"/>
      <scheme val="minor"/>
    </font>
    <font>
      <sz val="9"/>
      <color rgb="FFFF0000"/>
      <name val="돋움"/>
      <family val="3"/>
      <charset val="129"/>
    </font>
    <font>
      <b/>
      <sz val="9"/>
      <color theme="9" tint="-0.249977111117893"/>
      <name val="맑은 고딕"/>
      <family val="3"/>
      <charset val="129"/>
      <scheme val="minor"/>
    </font>
    <font>
      <sz val="9"/>
      <color theme="9" tint="-0.249977111117893"/>
      <name val="맑은 고딕"/>
      <family val="3"/>
      <charset val="129"/>
      <scheme val="minor"/>
    </font>
    <font>
      <sz val="9"/>
      <color theme="9" tint="-0.249977111117893"/>
      <name val="돋움"/>
      <family val="3"/>
      <charset val="129"/>
    </font>
    <font>
      <b/>
      <sz val="8"/>
      <color rgb="FFFF0000"/>
      <name val="맑은 고딕"/>
      <family val="3"/>
      <charset val="129"/>
      <scheme val="minor"/>
    </font>
    <font>
      <b/>
      <sz val="8"/>
      <color rgb="FF00B050"/>
      <name val="맑은 고딕"/>
      <family val="3"/>
      <charset val="129"/>
      <scheme val="minor"/>
    </font>
    <font>
      <b/>
      <sz val="8"/>
      <color theme="9" tint="-0.249977111117893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7"/>
      <name val="돋움"/>
      <family val="3"/>
      <charset val="129"/>
    </font>
    <font>
      <sz val="9"/>
      <color rgb="FF00B050"/>
      <name val="돋움"/>
      <family val="3"/>
      <charset val="129"/>
    </font>
    <font>
      <sz val="9"/>
      <color theme="9"/>
      <name val="돋움"/>
      <family val="3"/>
      <charset val="129"/>
    </font>
    <font>
      <b/>
      <sz val="9"/>
      <color theme="7"/>
      <name val="맑은 고딕"/>
      <family val="3"/>
      <charset val="129"/>
      <scheme val="minor"/>
    </font>
    <font>
      <b/>
      <sz val="9"/>
      <color theme="9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9"/>
      <color rgb="FF00B0F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7030A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28">
    <xf numFmtId="0" fontId="0" fillId="0" borderId="0" xfId="0">
      <alignment vertical="center"/>
    </xf>
    <xf numFmtId="41" fontId="13" fillId="0" borderId="1" xfId="3" applyFont="1" applyBorder="1">
      <alignment vertical="center"/>
    </xf>
    <xf numFmtId="0" fontId="2" fillId="0" borderId="0" xfId="5">
      <alignment vertical="center"/>
    </xf>
    <xf numFmtId="41" fontId="3" fillId="0" borderId="0" xfId="4" applyFont="1">
      <alignment vertical="center"/>
    </xf>
    <xf numFmtId="0" fontId="3" fillId="0" borderId="0" xfId="5" applyFont="1">
      <alignment vertical="center"/>
    </xf>
    <xf numFmtId="41" fontId="13" fillId="0" borderId="2" xfId="3" applyFont="1" applyBorder="1" applyAlignment="1" applyProtection="1">
      <alignment vertical="center" textRotation="255"/>
      <protection locked="0"/>
    </xf>
    <xf numFmtId="41" fontId="13" fillId="0" borderId="3" xfId="3" applyFont="1" applyBorder="1" applyAlignment="1" applyProtection="1">
      <alignment vertical="center" textRotation="255"/>
      <protection locked="0"/>
    </xf>
    <xf numFmtId="41" fontId="13" fillId="0" borderId="2" xfId="3" applyFont="1" applyBorder="1" applyAlignment="1">
      <alignment vertical="center" wrapText="1"/>
    </xf>
    <xf numFmtId="41" fontId="13" fillId="0" borderId="3" xfId="3" applyFont="1" applyBorder="1" applyAlignment="1">
      <alignment vertical="center" wrapText="1"/>
    </xf>
    <xf numFmtId="41" fontId="13" fillId="0" borderId="4" xfId="3" applyFont="1" applyBorder="1" applyAlignment="1">
      <alignment vertical="center" wrapText="1"/>
    </xf>
    <xf numFmtId="41" fontId="13" fillId="0" borderId="2" xfId="3" applyFont="1" applyBorder="1" applyAlignment="1">
      <alignment vertical="center" textRotation="255"/>
    </xf>
    <xf numFmtId="41" fontId="13" fillId="0" borderId="3" xfId="3" applyFont="1" applyBorder="1" applyAlignment="1">
      <alignment vertical="center" textRotation="255"/>
    </xf>
    <xf numFmtId="41" fontId="13" fillId="0" borderId="3" xfId="3" applyFont="1" applyBorder="1" applyAlignment="1">
      <alignment vertical="center"/>
    </xf>
    <xf numFmtId="41" fontId="14" fillId="0" borderId="1" xfId="3" applyFont="1" applyBorder="1" applyAlignment="1">
      <alignment horizontal="center" vertical="center"/>
    </xf>
    <xf numFmtId="0" fontId="2" fillId="0" borderId="2" xfId="5" applyBorder="1">
      <alignment vertical="center"/>
    </xf>
    <xf numFmtId="41" fontId="13" fillId="0" borderId="5" xfId="3" applyFont="1" applyBorder="1" applyAlignment="1">
      <alignment horizontal="center" vertical="center"/>
    </xf>
    <xf numFmtId="41" fontId="13" fillId="0" borderId="4" xfId="3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41" fontId="13" fillId="0" borderId="3" xfId="3" applyFont="1" applyBorder="1" applyAlignment="1">
      <alignment vertical="center" readingOrder="1"/>
    </xf>
    <xf numFmtId="41" fontId="13" fillId="0" borderId="3" xfId="3" applyFont="1" applyBorder="1" applyAlignment="1">
      <alignment vertical="center" shrinkToFit="1" readingOrder="1"/>
    </xf>
    <xf numFmtId="41" fontId="15" fillId="0" borderId="1" xfId="3" applyFont="1" applyBorder="1" applyAlignment="1">
      <alignment horizontal="center" vertical="center"/>
    </xf>
    <xf numFmtId="41" fontId="15" fillId="0" borderId="1" xfId="3" applyFont="1" applyBorder="1" applyAlignment="1">
      <alignment vertical="center" readingOrder="1"/>
    </xf>
    <xf numFmtId="41" fontId="15" fillId="0" borderId="1" xfId="3" applyFont="1" applyBorder="1">
      <alignment vertical="center"/>
    </xf>
    <xf numFmtId="41" fontId="15" fillId="0" borderId="1" xfId="3" applyFont="1" applyBorder="1" applyAlignment="1">
      <alignment vertical="center" shrinkToFit="1" readingOrder="1"/>
    </xf>
    <xf numFmtId="41" fontId="15" fillId="0" borderId="1" xfId="3" applyFont="1" applyBorder="1" applyAlignment="1">
      <alignment vertical="center"/>
    </xf>
    <xf numFmtId="0" fontId="16" fillId="0" borderId="1" xfId="5" applyFont="1" applyBorder="1" applyAlignment="1">
      <alignment horizontal="center" vertical="center"/>
    </xf>
    <xf numFmtId="41" fontId="13" fillId="0" borderId="6" xfId="3" applyFont="1" applyBorder="1" applyAlignment="1">
      <alignment horizontal="center" vertical="center"/>
    </xf>
    <xf numFmtId="41" fontId="15" fillId="0" borderId="7" xfId="3" applyFont="1" applyBorder="1" applyAlignment="1">
      <alignment horizontal="center" vertical="center" textRotation="255"/>
    </xf>
    <xf numFmtId="41" fontId="15" fillId="0" borderId="7" xfId="3" applyFont="1" applyBorder="1" applyAlignment="1">
      <alignment horizontal="center" vertical="center"/>
    </xf>
    <xf numFmtId="0" fontId="2" fillId="0" borderId="8" xfId="5" applyBorder="1">
      <alignment vertical="center"/>
    </xf>
    <xf numFmtId="0" fontId="2" fillId="0" borderId="9" xfId="5" applyBorder="1">
      <alignment vertical="center"/>
    </xf>
    <xf numFmtId="41" fontId="13" fillId="0" borderId="9" xfId="3" applyFont="1" applyBorder="1" applyAlignment="1">
      <alignment horizontal="center" vertical="center"/>
    </xf>
    <xf numFmtId="41" fontId="13" fillId="0" borderId="9" xfId="3" applyFont="1" applyBorder="1">
      <alignment vertical="center"/>
    </xf>
    <xf numFmtId="41" fontId="15" fillId="0" borderId="10" xfId="3" applyFont="1" applyBorder="1">
      <alignment vertical="center"/>
    </xf>
    <xf numFmtId="41" fontId="15" fillId="0" borderId="11" xfId="3" applyFont="1" applyBorder="1" applyAlignment="1">
      <alignment horizontal="center" vertical="center"/>
    </xf>
    <xf numFmtId="41" fontId="13" fillId="0" borderId="12" xfId="3" applyFont="1" applyBorder="1" applyAlignment="1">
      <alignment horizontal="center" vertical="center"/>
    </xf>
    <xf numFmtId="41" fontId="15" fillId="0" borderId="13" xfId="3" applyFont="1" applyBorder="1">
      <alignment vertical="center"/>
    </xf>
    <xf numFmtId="41" fontId="13" fillId="0" borderId="14" xfId="3" applyFont="1" applyBorder="1" applyAlignment="1">
      <alignment vertical="center" shrinkToFit="1" readingOrder="1"/>
    </xf>
    <xf numFmtId="41" fontId="13" fillId="0" borderId="14" xfId="3" applyFont="1" applyBorder="1" applyAlignment="1">
      <alignment vertical="center"/>
    </xf>
    <xf numFmtId="41" fontId="13" fillId="0" borderId="15" xfId="3" applyFont="1" applyBorder="1" applyAlignment="1">
      <alignment horizontal="center" vertical="center"/>
    </xf>
    <xf numFmtId="0" fontId="2" fillId="0" borderId="16" xfId="5" applyBorder="1">
      <alignment vertical="center"/>
    </xf>
    <xf numFmtId="41" fontId="17" fillId="3" borderId="17" xfId="3" applyFont="1" applyFill="1" applyBorder="1" applyAlignment="1">
      <alignment horizontal="center" vertical="center"/>
    </xf>
    <xf numFmtId="41" fontId="17" fillId="3" borderId="9" xfId="3" applyFont="1" applyFill="1" applyBorder="1" applyAlignment="1">
      <alignment horizontal="center" vertical="center"/>
    </xf>
    <xf numFmtId="41" fontId="15" fillId="3" borderId="9" xfId="3" applyFont="1" applyFill="1" applyBorder="1" applyAlignment="1">
      <alignment horizontal="center" vertical="center"/>
    </xf>
    <xf numFmtId="41" fontId="13" fillId="0" borderId="7" xfId="3" applyFont="1" applyBorder="1" applyAlignment="1">
      <alignment vertical="center" textRotation="255"/>
    </xf>
    <xf numFmtId="41" fontId="13" fillId="0" borderId="8" xfId="3" applyFont="1" applyBorder="1" applyAlignment="1">
      <alignment vertical="center" textRotation="255"/>
    </xf>
    <xf numFmtId="41" fontId="13" fillId="0" borderId="14" xfId="3" applyFont="1" applyBorder="1" applyAlignment="1" applyProtection="1">
      <alignment vertical="center" textRotation="255"/>
      <protection locked="0"/>
    </xf>
    <xf numFmtId="41" fontId="15" fillId="0" borderId="11" xfId="3" applyFont="1" applyBorder="1" applyAlignment="1">
      <alignment horizontal="center" vertical="center" wrapText="1"/>
    </xf>
    <xf numFmtId="0" fontId="2" fillId="0" borderId="18" xfId="5" applyBorder="1">
      <alignment vertical="center"/>
    </xf>
    <xf numFmtId="41" fontId="13" fillId="0" borderId="7" xfId="3" applyFont="1" applyBorder="1" applyAlignment="1">
      <alignment vertical="center" wrapText="1"/>
    </xf>
    <xf numFmtId="41" fontId="13" fillId="0" borderId="8" xfId="3" applyFont="1" applyBorder="1" applyAlignment="1">
      <alignment vertical="center" wrapText="1"/>
    </xf>
    <xf numFmtId="41" fontId="13" fillId="0" borderId="7" xfId="3" applyFont="1" applyBorder="1" applyAlignment="1">
      <alignment vertical="center"/>
    </xf>
    <xf numFmtId="0" fontId="6" fillId="0" borderId="0" xfId="5" applyFont="1" applyBorder="1" applyAlignment="1">
      <alignment horizontal="center" vertical="center"/>
    </xf>
    <xf numFmtId="41" fontId="18" fillId="0" borderId="1" xfId="3" applyFont="1" applyBorder="1" applyAlignment="1">
      <alignment horizontal="center" vertical="center"/>
    </xf>
    <xf numFmtId="41" fontId="15" fillId="3" borderId="19" xfId="3" applyFont="1" applyFill="1" applyBorder="1" applyAlignment="1">
      <alignment vertical="center"/>
    </xf>
    <xf numFmtId="41" fontId="15" fillId="3" borderId="20" xfId="3" applyFont="1" applyFill="1" applyBorder="1" applyAlignment="1">
      <alignment horizontal="center" vertical="center"/>
    </xf>
    <xf numFmtId="178" fontId="16" fillId="0" borderId="19" xfId="5" applyNumberFormat="1" applyFont="1" applyFill="1" applyBorder="1" applyAlignment="1">
      <alignment vertical="center"/>
    </xf>
    <xf numFmtId="178" fontId="16" fillId="0" borderId="21" xfId="5" applyNumberFormat="1" applyFont="1" applyFill="1" applyBorder="1" applyAlignment="1">
      <alignment vertical="center"/>
    </xf>
    <xf numFmtId="178" fontId="14" fillId="0" borderId="21" xfId="5" applyNumberFormat="1" applyFont="1" applyFill="1" applyBorder="1" applyAlignment="1">
      <alignment vertical="center" wrapText="1"/>
    </xf>
    <xf numFmtId="178" fontId="14" fillId="0" borderId="21" xfId="5" applyNumberFormat="1" applyFont="1" applyFill="1" applyBorder="1" applyAlignment="1">
      <alignment vertical="center"/>
    </xf>
    <xf numFmtId="0" fontId="14" fillId="0" borderId="21" xfId="5" applyFont="1" applyFill="1" applyBorder="1" applyAlignment="1">
      <alignment vertical="center" wrapText="1"/>
    </xf>
    <xf numFmtId="0" fontId="14" fillId="0" borderId="21" xfId="5" applyFont="1" applyFill="1" applyBorder="1" applyAlignment="1">
      <alignment vertical="center"/>
    </xf>
    <xf numFmtId="0" fontId="14" fillId="0" borderId="20" xfId="5" applyFont="1" applyFill="1" applyBorder="1" applyAlignment="1">
      <alignment vertical="center" wrapText="1"/>
    </xf>
    <xf numFmtId="0" fontId="14" fillId="0" borderId="19" xfId="5" applyFont="1" applyFill="1" applyBorder="1" applyAlignment="1">
      <alignment vertical="center" wrapText="1"/>
    </xf>
    <xf numFmtId="177" fontId="14" fillId="0" borderId="21" xfId="5" applyNumberFormat="1" applyFont="1" applyFill="1" applyBorder="1" applyAlignment="1">
      <alignment vertical="center"/>
    </xf>
    <xf numFmtId="177" fontId="14" fillId="0" borderId="21" xfId="5" applyNumberFormat="1" applyFont="1" applyFill="1" applyBorder="1" applyAlignment="1">
      <alignment vertical="center" wrapText="1"/>
    </xf>
    <xf numFmtId="0" fontId="14" fillId="0" borderId="21" xfId="5" applyFont="1" applyBorder="1">
      <alignment vertical="center"/>
    </xf>
    <xf numFmtId="0" fontId="14" fillId="0" borderId="21" xfId="5" applyFont="1" applyBorder="1" applyAlignment="1">
      <alignment vertical="center" wrapText="1"/>
    </xf>
    <xf numFmtId="0" fontId="14" fillId="0" borderId="20" xfId="5" applyFont="1" applyBorder="1">
      <alignment vertical="center"/>
    </xf>
    <xf numFmtId="0" fontId="14" fillId="0" borderId="19" xfId="5" applyFont="1" applyBorder="1">
      <alignment vertical="center"/>
    </xf>
    <xf numFmtId="41" fontId="15" fillId="0" borderId="22" xfId="3" applyFont="1" applyBorder="1" applyAlignment="1">
      <alignment horizontal="center" vertical="center"/>
    </xf>
    <xf numFmtId="41" fontId="15" fillId="0" borderId="23" xfId="3" applyFont="1" applyBorder="1">
      <alignment vertical="center"/>
    </xf>
    <xf numFmtId="41" fontId="15" fillId="0" borderId="24" xfId="3" applyFont="1" applyBorder="1">
      <alignment vertical="center"/>
    </xf>
    <xf numFmtId="41" fontId="15" fillId="0" borderId="22" xfId="3" applyFont="1" applyBorder="1">
      <alignment vertical="center"/>
    </xf>
    <xf numFmtId="41" fontId="13" fillId="0" borderId="22" xfId="3" applyFont="1" applyBorder="1">
      <alignment vertical="center"/>
    </xf>
    <xf numFmtId="41" fontId="13" fillId="0" borderId="25" xfId="3" applyFont="1" applyBorder="1">
      <alignment vertical="center"/>
    </xf>
    <xf numFmtId="41" fontId="16" fillId="0" borderId="22" xfId="5" applyNumberFormat="1" applyFont="1" applyBorder="1">
      <alignment vertical="center"/>
    </xf>
    <xf numFmtId="41" fontId="13" fillId="0" borderId="26" xfId="3" applyFont="1" applyBorder="1">
      <alignment vertical="center"/>
    </xf>
    <xf numFmtId="41" fontId="15" fillId="0" borderId="27" xfId="3" applyFont="1" applyBorder="1">
      <alignment vertical="center"/>
    </xf>
    <xf numFmtId="41" fontId="15" fillId="0" borderId="3" xfId="3" applyFont="1" applyBorder="1" applyAlignment="1">
      <alignment vertical="center" wrapText="1"/>
    </xf>
    <xf numFmtId="41" fontId="16" fillId="0" borderId="1" xfId="3" applyFont="1" applyBorder="1" applyAlignment="1">
      <alignment horizontal="center" vertical="center"/>
    </xf>
    <xf numFmtId="41" fontId="18" fillId="0" borderId="1" xfId="3" applyFont="1" applyBorder="1" applyAlignment="1">
      <alignment horizontal="center" vertical="center" wrapText="1"/>
    </xf>
    <xf numFmtId="41" fontId="19" fillId="0" borderId="1" xfId="3" applyFont="1" applyBorder="1" applyAlignment="1">
      <alignment horizontal="center" vertical="center" wrapText="1"/>
    </xf>
    <xf numFmtId="41" fontId="20" fillId="0" borderId="23" xfId="3" applyFont="1" applyBorder="1">
      <alignment vertical="center"/>
    </xf>
    <xf numFmtId="41" fontId="20" fillId="0" borderId="24" xfId="3" applyFont="1" applyBorder="1">
      <alignment vertical="center"/>
    </xf>
    <xf numFmtId="41" fontId="21" fillId="0" borderId="5" xfId="3" applyFont="1" applyBorder="1">
      <alignment vertical="center"/>
    </xf>
    <xf numFmtId="41" fontId="21" fillId="0" borderId="15" xfId="3" applyFont="1" applyBorder="1">
      <alignment vertical="center"/>
    </xf>
    <xf numFmtId="41" fontId="21" fillId="0" borderId="28" xfId="3" applyFont="1" applyBorder="1">
      <alignment vertical="center"/>
    </xf>
    <xf numFmtId="41" fontId="20" fillId="0" borderId="27" xfId="3" applyFont="1" applyBorder="1">
      <alignment vertical="center"/>
    </xf>
    <xf numFmtId="41" fontId="22" fillId="0" borderId="24" xfId="3" applyFont="1" applyBorder="1">
      <alignment vertical="center"/>
    </xf>
    <xf numFmtId="41" fontId="22" fillId="0" borderId="22" xfId="3" applyFont="1" applyBorder="1">
      <alignment vertical="center"/>
    </xf>
    <xf numFmtId="41" fontId="23" fillId="0" borderId="1" xfId="3" applyFont="1" applyBorder="1">
      <alignment vertical="center"/>
    </xf>
    <xf numFmtId="41" fontId="22" fillId="0" borderId="22" xfId="5" applyNumberFormat="1" applyFont="1" applyBorder="1">
      <alignment vertical="center"/>
    </xf>
    <xf numFmtId="41" fontId="23" fillId="0" borderId="4" xfId="3" applyFont="1" applyBorder="1">
      <alignment vertical="center"/>
    </xf>
    <xf numFmtId="41" fontId="23" fillId="0" borderId="5" xfId="3" applyFont="1" applyBorder="1">
      <alignment vertical="center"/>
    </xf>
    <xf numFmtId="41" fontId="23" fillId="0" borderId="1" xfId="3" applyFont="1" applyBorder="1" applyAlignment="1">
      <alignment horizontal="center" vertical="center"/>
    </xf>
    <xf numFmtId="41" fontId="22" fillId="0" borderId="27" xfId="3" applyFont="1" applyBorder="1">
      <alignment vertical="center"/>
    </xf>
    <xf numFmtId="41" fontId="23" fillId="0" borderId="9" xfId="3" applyFont="1" applyBorder="1">
      <alignment vertical="center"/>
    </xf>
    <xf numFmtId="41" fontId="24" fillId="0" borderId="23" xfId="3" applyFont="1" applyBorder="1">
      <alignment vertical="center"/>
    </xf>
    <xf numFmtId="41" fontId="24" fillId="0" borderId="24" xfId="3" applyFont="1" applyBorder="1">
      <alignment vertical="center"/>
    </xf>
    <xf numFmtId="41" fontId="24" fillId="0" borderId="22" xfId="3" applyFont="1" applyBorder="1">
      <alignment vertical="center"/>
    </xf>
    <xf numFmtId="41" fontId="25" fillId="0" borderId="1" xfId="3" applyFont="1" applyBorder="1">
      <alignment vertical="center"/>
    </xf>
    <xf numFmtId="41" fontId="25" fillId="0" borderId="9" xfId="3" applyFont="1" applyBorder="1">
      <alignment vertical="center"/>
    </xf>
    <xf numFmtId="41" fontId="24" fillId="0" borderId="22" xfId="5" applyNumberFormat="1" applyFont="1" applyBorder="1">
      <alignment vertical="center"/>
    </xf>
    <xf numFmtId="41" fontId="25" fillId="0" borderId="4" xfId="3" applyFont="1" applyBorder="1">
      <alignment vertical="center"/>
    </xf>
    <xf numFmtId="41" fontId="25" fillId="0" borderId="1" xfId="3" applyFont="1" applyBorder="1" applyAlignment="1">
      <alignment horizontal="center" vertical="center"/>
    </xf>
    <xf numFmtId="41" fontId="24" fillId="0" borderId="27" xfId="3" applyFont="1" applyBorder="1">
      <alignment vertical="center"/>
    </xf>
    <xf numFmtId="41" fontId="15" fillId="0" borderId="18" xfId="3" applyFont="1" applyBorder="1" applyAlignment="1">
      <alignment vertical="center"/>
    </xf>
    <xf numFmtId="41" fontId="13" fillId="0" borderId="29" xfId="3" applyFont="1" applyBorder="1" applyAlignment="1">
      <alignment vertical="center"/>
    </xf>
    <xf numFmtId="41" fontId="15" fillId="0" borderId="30" xfId="3" applyFont="1" applyBorder="1">
      <alignment vertical="center"/>
    </xf>
    <xf numFmtId="41" fontId="20" fillId="0" borderId="30" xfId="3" applyFont="1" applyBorder="1">
      <alignment vertical="center"/>
    </xf>
    <xf numFmtId="41" fontId="22" fillId="0" borderId="30" xfId="3" applyFont="1" applyBorder="1">
      <alignment vertical="center"/>
    </xf>
    <xf numFmtId="41" fontId="24" fillId="0" borderId="30" xfId="3" applyFont="1" applyBorder="1">
      <alignment vertical="center"/>
    </xf>
    <xf numFmtId="41" fontId="20" fillId="0" borderId="31" xfId="3" applyFont="1" applyBorder="1">
      <alignment vertical="center"/>
    </xf>
    <xf numFmtId="41" fontId="20" fillId="0" borderId="31" xfId="5" applyNumberFormat="1" applyFont="1" applyBorder="1">
      <alignment vertical="center"/>
    </xf>
    <xf numFmtId="41" fontId="26" fillId="0" borderId="5" xfId="3" applyFont="1" applyBorder="1" applyAlignment="1">
      <alignment horizontal="center" vertical="center"/>
    </xf>
    <xf numFmtId="41" fontId="15" fillId="0" borderId="24" xfId="3" applyFont="1" applyBorder="1" applyAlignment="1">
      <alignment horizontal="center" vertical="center"/>
    </xf>
    <xf numFmtId="41" fontId="15" fillId="0" borderId="32" xfId="3" applyFont="1" applyBorder="1" applyAlignment="1">
      <alignment horizontal="center" vertical="center"/>
    </xf>
    <xf numFmtId="41" fontId="13" fillId="0" borderId="1" xfId="3" applyFont="1" applyBorder="1" applyAlignment="1">
      <alignment horizontal="center" vertical="center"/>
    </xf>
    <xf numFmtId="41" fontId="15" fillId="0" borderId="5" xfId="3" applyFont="1" applyBorder="1" applyAlignment="1">
      <alignment horizontal="center" vertical="center"/>
    </xf>
    <xf numFmtId="0" fontId="2" fillId="0" borderId="6" xfId="5" applyBorder="1">
      <alignment vertical="center"/>
    </xf>
    <xf numFmtId="178" fontId="14" fillId="2" borderId="21" xfId="5" applyNumberFormat="1" applyFont="1" applyFill="1" applyBorder="1" applyAlignment="1">
      <alignment vertical="center" shrinkToFit="1"/>
    </xf>
    <xf numFmtId="178" fontId="14" fillId="2" borderId="21" xfId="5" applyNumberFormat="1" applyFont="1" applyFill="1" applyBorder="1" applyAlignment="1">
      <alignment vertical="center" wrapText="1" shrinkToFit="1"/>
    </xf>
    <xf numFmtId="177" fontId="14" fillId="2" borderId="21" xfId="5" applyNumberFormat="1" applyFont="1" applyFill="1" applyBorder="1" applyAlignment="1">
      <alignment vertical="center" shrinkToFit="1"/>
    </xf>
    <xf numFmtId="177" fontId="14" fillId="2" borderId="20" xfId="5" applyNumberFormat="1" applyFont="1" applyFill="1" applyBorder="1" applyAlignment="1">
      <alignment vertical="center" wrapText="1" shrinkToFit="1"/>
    </xf>
    <xf numFmtId="41" fontId="15" fillId="0" borderId="4" xfId="3" applyFont="1" applyBorder="1">
      <alignment vertical="center"/>
    </xf>
    <xf numFmtId="41" fontId="15" fillId="0" borderId="33" xfId="3" applyFont="1" applyBorder="1" applyAlignment="1">
      <alignment horizontal="center" vertical="center"/>
    </xf>
    <xf numFmtId="41" fontId="15" fillId="0" borderId="28" xfId="3" applyFont="1" applyBorder="1" applyAlignment="1">
      <alignment horizontal="center" vertical="center"/>
    </xf>
    <xf numFmtId="178" fontId="16" fillId="2" borderId="34" xfId="5" applyNumberFormat="1" applyFont="1" applyFill="1" applyBorder="1" applyAlignment="1">
      <alignment vertical="center" shrinkToFit="1"/>
    </xf>
    <xf numFmtId="178" fontId="14" fillId="2" borderId="19" xfId="5" applyNumberFormat="1" applyFont="1" applyFill="1" applyBorder="1" applyAlignment="1">
      <alignment vertical="center" shrinkToFit="1"/>
    </xf>
    <xf numFmtId="41" fontId="13" fillId="0" borderId="14" xfId="3" applyFont="1" applyBorder="1" applyAlignment="1">
      <alignment vertical="center" readingOrder="1"/>
    </xf>
    <xf numFmtId="178" fontId="14" fillId="2" borderId="20" xfId="5" applyNumberFormat="1" applyFont="1" applyFill="1" applyBorder="1" applyAlignment="1">
      <alignment vertical="center" shrinkToFit="1"/>
    </xf>
    <xf numFmtId="41" fontId="15" fillId="0" borderId="26" xfId="3" applyFont="1" applyBorder="1" applyAlignment="1">
      <alignment horizontal="center" vertical="center"/>
    </xf>
    <xf numFmtId="177" fontId="14" fillId="2" borderId="35" xfId="5" applyNumberFormat="1" applyFont="1" applyFill="1" applyBorder="1" applyAlignment="1">
      <alignment vertical="center" shrinkToFit="1"/>
    </xf>
    <xf numFmtId="178" fontId="14" fillId="2" borderId="19" xfId="5" applyNumberFormat="1" applyFont="1" applyFill="1" applyBorder="1" applyAlignment="1">
      <alignment vertical="center" wrapText="1" shrinkToFit="1"/>
    </xf>
    <xf numFmtId="0" fontId="7" fillId="0" borderId="12" xfId="5" applyFont="1" applyBorder="1">
      <alignment vertical="center"/>
    </xf>
    <xf numFmtId="41" fontId="15" fillId="0" borderId="24" xfId="3" applyFont="1" applyBorder="1" applyAlignment="1">
      <alignment horizontal="center" vertical="center" readingOrder="1"/>
    </xf>
    <xf numFmtId="41" fontId="13" fillId="0" borderId="1" xfId="3" applyFont="1" applyBorder="1" applyAlignment="1">
      <alignment horizontal="center" vertical="center" wrapText="1"/>
    </xf>
    <xf numFmtId="41" fontId="27" fillId="0" borderId="24" xfId="3" applyFont="1" applyBorder="1">
      <alignment vertical="center"/>
    </xf>
    <xf numFmtId="41" fontId="27" fillId="0" borderId="22" xfId="3" applyFont="1" applyBorder="1">
      <alignment vertical="center"/>
    </xf>
    <xf numFmtId="41" fontId="28" fillId="0" borderId="1" xfId="3" applyFont="1" applyBorder="1">
      <alignment vertical="center"/>
    </xf>
    <xf numFmtId="41" fontId="28" fillId="0" borderId="4" xfId="3" applyFont="1" applyBorder="1">
      <alignment vertical="center"/>
    </xf>
    <xf numFmtId="41" fontId="28" fillId="0" borderId="5" xfId="3" applyFont="1" applyBorder="1">
      <alignment vertical="center"/>
    </xf>
    <xf numFmtId="41" fontId="28" fillId="0" borderId="1" xfId="3" applyFont="1" applyBorder="1" applyAlignment="1">
      <alignment horizontal="center" vertical="center"/>
    </xf>
    <xf numFmtId="41" fontId="27" fillId="0" borderId="27" xfId="3" applyFont="1" applyBorder="1">
      <alignment vertical="center"/>
    </xf>
    <xf numFmtId="41" fontId="28" fillId="0" borderId="9" xfId="3" applyFont="1" applyBorder="1">
      <alignment vertical="center"/>
    </xf>
    <xf numFmtId="41" fontId="27" fillId="0" borderId="30" xfId="3" applyFont="1" applyBorder="1">
      <alignment vertical="center"/>
    </xf>
    <xf numFmtId="0" fontId="29" fillId="0" borderId="0" xfId="5" applyFont="1">
      <alignment vertical="center"/>
    </xf>
    <xf numFmtId="0" fontId="14" fillId="0" borderId="35" xfId="5" applyFont="1" applyFill="1" applyBorder="1" applyAlignment="1">
      <alignment vertical="center"/>
    </xf>
    <xf numFmtId="41" fontId="13" fillId="0" borderId="1" xfId="3" applyFont="1" applyBorder="1" applyAlignment="1">
      <alignment horizontal="center" vertical="center" wrapText="1"/>
    </xf>
    <xf numFmtId="41" fontId="13" fillId="0" borderId="1" xfId="3" applyFont="1" applyBorder="1" applyAlignment="1">
      <alignment horizontal="center" vertical="center"/>
    </xf>
    <xf numFmtId="41" fontId="27" fillId="0" borderId="23" xfId="3" applyFont="1" applyBorder="1">
      <alignment vertical="center"/>
    </xf>
    <xf numFmtId="41" fontId="27" fillId="0" borderId="22" xfId="5" applyNumberFormat="1" applyFont="1" applyBorder="1">
      <alignment vertical="center"/>
    </xf>
    <xf numFmtId="41" fontId="30" fillId="3" borderId="15" xfId="3" applyFont="1" applyFill="1" applyBorder="1" applyAlignment="1">
      <alignment horizontal="center" vertical="center"/>
    </xf>
    <xf numFmtId="41" fontId="31" fillId="3" borderId="9" xfId="3" applyFont="1" applyFill="1" applyBorder="1" applyAlignment="1">
      <alignment horizontal="center" vertical="center"/>
    </xf>
    <xf numFmtId="41" fontId="32" fillId="3" borderId="9" xfId="3" applyFont="1" applyFill="1" applyBorder="1" applyAlignment="1">
      <alignment horizontal="center" vertical="center"/>
    </xf>
    <xf numFmtId="41" fontId="18" fillId="0" borderId="1" xfId="3" applyFont="1" applyBorder="1" applyAlignment="1">
      <alignment horizontal="center" vertical="center" shrinkToFit="1"/>
    </xf>
    <xf numFmtId="41" fontId="33" fillId="0" borderId="2" xfId="3" applyFont="1" applyBorder="1" applyAlignment="1">
      <alignment horizontal="center" vertical="center" wrapText="1"/>
    </xf>
    <xf numFmtId="41" fontId="33" fillId="0" borderId="1" xfId="3" applyFont="1" applyBorder="1" applyAlignment="1">
      <alignment horizontal="center" vertical="center" wrapText="1"/>
    </xf>
    <xf numFmtId="41" fontId="33" fillId="0" borderId="11" xfId="3" applyFont="1" applyBorder="1" applyAlignment="1">
      <alignment vertical="center" wrapText="1"/>
    </xf>
    <xf numFmtId="41" fontId="15" fillId="0" borderId="36" xfId="3" applyFont="1" applyBorder="1" applyAlignment="1">
      <alignment vertical="center"/>
    </xf>
    <xf numFmtId="41" fontId="33" fillId="0" borderId="1" xfId="3" applyFont="1" applyBorder="1" applyAlignment="1">
      <alignment horizontal="center" vertical="center"/>
    </xf>
    <xf numFmtId="41" fontId="18" fillId="0" borderId="9" xfId="3" applyFont="1" applyBorder="1" applyAlignment="1">
      <alignment horizontal="center" vertical="center" wrapText="1"/>
    </xf>
    <xf numFmtId="41" fontId="15" fillId="0" borderId="26" xfId="3" applyFont="1" applyBorder="1">
      <alignment vertical="center"/>
    </xf>
    <xf numFmtId="41" fontId="34" fillId="0" borderId="1" xfId="3" applyFont="1" applyBorder="1">
      <alignment vertical="center"/>
    </xf>
    <xf numFmtId="41" fontId="35" fillId="0" borderId="1" xfId="3" applyFont="1" applyBorder="1">
      <alignment vertical="center"/>
    </xf>
    <xf numFmtId="41" fontId="36" fillId="0" borderId="1" xfId="3" applyFont="1" applyBorder="1">
      <alignment vertical="center"/>
    </xf>
    <xf numFmtId="41" fontId="37" fillId="0" borderId="37" xfId="3" applyFont="1" applyBorder="1">
      <alignment vertical="center"/>
    </xf>
    <xf numFmtId="41" fontId="22" fillId="0" borderId="37" xfId="3" applyFont="1" applyBorder="1">
      <alignment vertical="center"/>
    </xf>
    <xf numFmtId="41" fontId="38" fillId="0" borderId="37" xfId="3" applyFont="1" applyBorder="1">
      <alignment vertical="center"/>
    </xf>
    <xf numFmtId="41" fontId="14" fillId="0" borderId="22" xfId="3" applyFont="1" applyBorder="1" applyAlignment="1">
      <alignment horizontal="center" vertical="center"/>
    </xf>
    <xf numFmtId="0" fontId="16" fillId="0" borderId="1" xfId="5" applyFont="1" applyBorder="1" applyAlignment="1">
      <alignment horizontal="center" vertical="center"/>
    </xf>
    <xf numFmtId="41" fontId="15" fillId="0" borderId="1" xfId="3" applyFont="1" applyBorder="1" applyAlignment="1">
      <alignment horizontal="center" vertical="center"/>
    </xf>
    <xf numFmtId="41" fontId="13" fillId="0" borderId="1" xfId="3" applyFont="1" applyBorder="1" applyAlignment="1">
      <alignment horizontal="center" vertical="center" wrapText="1"/>
    </xf>
    <xf numFmtId="41" fontId="13" fillId="0" borderId="1" xfId="3" applyFont="1" applyBorder="1" applyAlignment="1">
      <alignment horizontal="center" vertical="center"/>
    </xf>
    <xf numFmtId="0" fontId="14" fillId="0" borderId="0" xfId="5" applyFont="1" applyBorder="1" applyAlignment="1">
      <alignment horizontal="center" vertical="center" wrapText="1"/>
    </xf>
    <xf numFmtId="41" fontId="26" fillId="0" borderId="0" xfId="3" applyFont="1" applyBorder="1" applyAlignment="1">
      <alignment horizontal="center" vertical="center"/>
    </xf>
    <xf numFmtId="0" fontId="14" fillId="0" borderId="20" xfId="5" applyFont="1" applyBorder="1" applyAlignment="1">
      <alignment vertical="center" wrapText="1"/>
    </xf>
    <xf numFmtId="41" fontId="14" fillId="0" borderId="1" xfId="3" applyFont="1" applyBorder="1">
      <alignment vertical="center"/>
    </xf>
    <xf numFmtId="9" fontId="13" fillId="0" borderId="0" xfId="1" applyFont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0" fontId="0" fillId="0" borderId="29" xfId="0" applyBorder="1">
      <alignment vertical="center"/>
    </xf>
    <xf numFmtId="0" fontId="0" fillId="0" borderId="16" xfId="0" applyBorder="1">
      <alignment vertical="center"/>
    </xf>
    <xf numFmtId="41" fontId="15" fillId="0" borderId="38" xfId="3" applyFont="1" applyBorder="1" applyAlignment="1">
      <alignment horizontal="center" vertical="center"/>
    </xf>
    <xf numFmtId="41" fontId="33" fillId="0" borderId="1" xfId="3" applyFont="1" applyBorder="1" applyAlignment="1">
      <alignment vertical="center"/>
    </xf>
    <xf numFmtId="41" fontId="13" fillId="0" borderId="6" xfId="3" applyFont="1" applyBorder="1" applyAlignment="1">
      <alignment vertical="center" textRotation="255"/>
    </xf>
    <xf numFmtId="3" fontId="40" fillId="0" borderId="39" xfId="5" applyNumberFormat="1" applyFont="1" applyBorder="1" applyAlignment="1">
      <alignment vertical="center" wrapText="1"/>
    </xf>
    <xf numFmtId="41" fontId="24" fillId="3" borderId="25" xfId="3" applyFont="1" applyFill="1" applyBorder="1" applyAlignment="1">
      <alignment horizontal="center" vertical="center" wrapText="1"/>
    </xf>
    <xf numFmtId="41" fontId="17" fillId="3" borderId="24" xfId="3" applyFont="1" applyFill="1" applyBorder="1" applyAlignment="1">
      <alignment vertical="center"/>
    </xf>
    <xf numFmtId="41" fontId="17" fillId="3" borderId="40" xfId="3" applyFont="1" applyFill="1" applyBorder="1" applyAlignment="1">
      <alignment vertical="center"/>
    </xf>
    <xf numFmtId="41" fontId="14" fillId="0" borderId="2" xfId="3" applyFont="1" applyBorder="1" applyAlignment="1">
      <alignment horizontal="center" vertical="center" wrapText="1"/>
    </xf>
    <xf numFmtId="41" fontId="13" fillId="0" borderId="27" xfId="3" applyFont="1" applyBorder="1">
      <alignment vertical="center"/>
    </xf>
    <xf numFmtId="41" fontId="21" fillId="0" borderId="41" xfId="3" applyFont="1" applyBorder="1">
      <alignment vertical="center"/>
    </xf>
    <xf numFmtId="41" fontId="23" fillId="0" borderId="2" xfId="3" applyFont="1" applyBorder="1">
      <alignment vertical="center"/>
    </xf>
    <xf numFmtId="41" fontId="28" fillId="0" borderId="2" xfId="3" applyFont="1" applyBorder="1">
      <alignment vertical="center"/>
    </xf>
    <xf numFmtId="41" fontId="25" fillId="0" borderId="2" xfId="3" applyFont="1" applyBorder="1">
      <alignment vertical="center"/>
    </xf>
    <xf numFmtId="0" fontId="14" fillId="0" borderId="42" xfId="5" applyFont="1" applyBorder="1" applyAlignment="1">
      <alignment vertical="center" wrapText="1"/>
    </xf>
    <xf numFmtId="41" fontId="20" fillId="0" borderId="26" xfId="3" applyFont="1" applyBorder="1">
      <alignment vertical="center"/>
    </xf>
    <xf numFmtId="41" fontId="22" fillId="0" borderId="26" xfId="3" applyFont="1" applyBorder="1">
      <alignment vertical="center"/>
    </xf>
    <xf numFmtId="41" fontId="27" fillId="0" borderId="26" xfId="3" applyFont="1" applyBorder="1">
      <alignment vertical="center"/>
    </xf>
    <xf numFmtId="41" fontId="24" fillId="0" borderId="26" xfId="3" applyFont="1" applyBorder="1">
      <alignment vertical="center"/>
    </xf>
    <xf numFmtId="0" fontId="14" fillId="0" borderId="35" xfId="5" applyFont="1" applyBorder="1">
      <alignment vertical="center"/>
    </xf>
    <xf numFmtId="41" fontId="14" fillId="0" borderId="1" xfId="3" applyFont="1" applyBorder="1" applyAlignment="1">
      <alignment horizontal="center" vertical="center" wrapText="1"/>
    </xf>
    <xf numFmtId="41" fontId="31" fillId="0" borderId="24" xfId="3" applyFont="1" applyBorder="1">
      <alignment vertical="center"/>
    </xf>
    <xf numFmtId="41" fontId="31" fillId="0" borderId="23" xfId="3" applyFont="1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177" fontId="0" fillId="0" borderId="0" xfId="0" applyNumberFormat="1" applyAlignment="1">
      <alignment horizontal="left" vertical="center"/>
    </xf>
    <xf numFmtId="176" fontId="15" fillId="0" borderId="13" xfId="3" applyNumberFormat="1" applyFont="1" applyBorder="1" applyAlignment="1">
      <alignment horizontal="center" vertical="center"/>
    </xf>
    <xf numFmtId="0" fontId="41" fillId="4" borderId="17" xfId="0" applyFont="1" applyFill="1" applyBorder="1" applyAlignment="1">
      <alignment horizontal="center" vertical="center" wrapText="1"/>
    </xf>
    <xf numFmtId="0" fontId="41" fillId="4" borderId="9" xfId="0" applyFont="1" applyFill="1" applyBorder="1" applyAlignment="1">
      <alignment horizontal="center" vertical="center" wrapText="1"/>
    </xf>
    <xf numFmtId="41" fontId="41" fillId="4" borderId="9" xfId="3" applyFont="1" applyFill="1" applyBorder="1" applyAlignment="1">
      <alignment horizontal="center" vertical="center" wrapText="1"/>
    </xf>
    <xf numFmtId="41" fontId="41" fillId="5" borderId="43" xfId="3" applyFont="1" applyFill="1" applyBorder="1" applyAlignment="1">
      <alignment horizontal="center" vertical="center" wrapText="1"/>
    </xf>
    <xf numFmtId="41" fontId="41" fillId="5" borderId="30" xfId="0" applyNumberFormat="1" applyFont="1" applyFill="1" applyBorder="1" applyAlignment="1">
      <alignment horizontal="right" vertical="center" wrapText="1"/>
    </xf>
    <xf numFmtId="0" fontId="42" fillId="5" borderId="44" xfId="0" applyFont="1" applyFill="1" applyBorder="1" applyAlignment="1">
      <alignment vertical="center" wrapText="1"/>
    </xf>
    <xf numFmtId="41" fontId="41" fillId="6" borderId="43" xfId="3" applyFont="1" applyFill="1" applyBorder="1" applyAlignment="1">
      <alignment horizontal="center" vertical="center" wrapText="1"/>
    </xf>
    <xf numFmtId="0" fontId="42" fillId="6" borderId="44" xfId="0" applyFont="1" applyFill="1" applyBorder="1" applyAlignment="1">
      <alignment vertical="center" wrapText="1"/>
    </xf>
    <xf numFmtId="0" fontId="42" fillId="6" borderId="7" xfId="0" applyFont="1" applyFill="1" applyBorder="1" applyAlignment="1">
      <alignment horizontal="center" vertical="center" wrapText="1"/>
    </xf>
    <xf numFmtId="41" fontId="41" fillId="5" borderId="45" xfId="3" applyFont="1" applyFill="1" applyBorder="1" applyAlignment="1">
      <alignment horizontal="center" vertical="center" wrapText="1"/>
    </xf>
    <xf numFmtId="41" fontId="41" fillId="5" borderId="10" xfId="3" applyFont="1" applyFill="1" applyBorder="1" applyAlignment="1">
      <alignment horizontal="center" vertical="center" wrapText="1"/>
    </xf>
    <xf numFmtId="177" fontId="41" fillId="5" borderId="23" xfId="0" applyNumberFormat="1" applyFont="1" applyFill="1" applyBorder="1" applyAlignment="1">
      <alignment horizontal="right" vertical="center" wrapText="1"/>
    </xf>
    <xf numFmtId="0" fontId="43" fillId="5" borderId="34" xfId="0" applyFont="1" applyFill="1" applyBorder="1" applyAlignment="1">
      <alignment vertical="center" wrapText="1"/>
    </xf>
    <xf numFmtId="41" fontId="41" fillId="6" borderId="46" xfId="3" applyFont="1" applyFill="1" applyBorder="1" applyAlignment="1">
      <alignment horizontal="center" vertical="center" wrapText="1"/>
    </xf>
    <xf numFmtId="177" fontId="41" fillId="6" borderId="30" xfId="0" applyNumberFormat="1" applyFont="1" applyFill="1" applyBorder="1" applyAlignment="1">
      <alignment horizontal="right" vertical="center" wrapText="1"/>
    </xf>
    <xf numFmtId="0" fontId="43" fillId="6" borderId="44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>
      <alignment vertical="center"/>
    </xf>
    <xf numFmtId="0" fontId="44" fillId="0" borderId="0" xfId="0" applyFont="1" applyAlignment="1">
      <alignment horizontal="center" vertical="center"/>
    </xf>
    <xf numFmtId="0" fontId="44" fillId="0" borderId="0" xfId="0" applyFont="1" applyAlignment="1">
      <alignment horizontal="left" vertical="center"/>
    </xf>
    <xf numFmtId="0" fontId="45" fillId="0" borderId="0" xfId="0" applyFont="1" applyAlignment="1">
      <alignment horizontal="center" vertical="center"/>
    </xf>
    <xf numFmtId="0" fontId="46" fillId="0" borderId="0" xfId="0" applyNumberFormat="1" applyFont="1" applyAlignment="1" applyProtection="1">
      <alignment horizontal="left" vertical="center" wrapText="1"/>
      <protection locked="0"/>
    </xf>
    <xf numFmtId="9" fontId="17" fillId="3" borderId="42" xfId="3" applyNumberFormat="1" applyFont="1" applyFill="1" applyBorder="1" applyAlignment="1">
      <alignment horizontal="center" vertical="center"/>
    </xf>
    <xf numFmtId="41" fontId="15" fillId="0" borderId="3" xfId="3" applyFont="1" applyBorder="1" applyAlignment="1">
      <alignment horizontal="center" vertical="center" wrapText="1"/>
    </xf>
    <xf numFmtId="41" fontId="17" fillId="3" borderId="9" xfId="3" applyFont="1" applyFill="1" applyBorder="1" applyAlignment="1">
      <alignment horizontal="center" vertical="center"/>
    </xf>
    <xf numFmtId="41" fontId="15" fillId="0" borderId="28" xfId="3" applyFont="1" applyBorder="1" applyAlignment="1">
      <alignment horizontal="center" vertical="center"/>
    </xf>
    <xf numFmtId="41" fontId="13" fillId="0" borderId="22" xfId="3" applyFont="1" applyBorder="1" applyAlignment="1">
      <alignment horizontal="center" vertical="center" wrapText="1"/>
    </xf>
    <xf numFmtId="41" fontId="21" fillId="0" borderId="31" xfId="3" applyFont="1" applyBorder="1">
      <alignment vertical="center"/>
    </xf>
    <xf numFmtId="41" fontId="23" fillId="0" borderId="22" xfId="3" applyFont="1" applyBorder="1">
      <alignment vertical="center"/>
    </xf>
    <xf numFmtId="41" fontId="28" fillId="0" borderId="22" xfId="3" applyFont="1" applyBorder="1">
      <alignment vertical="center"/>
    </xf>
    <xf numFmtId="41" fontId="25" fillId="0" borderId="22" xfId="3" applyFont="1" applyBorder="1">
      <alignment vertical="center"/>
    </xf>
    <xf numFmtId="179" fontId="17" fillId="3" borderId="32" xfId="3" applyNumberFormat="1" applyFont="1" applyFill="1" applyBorder="1" applyAlignment="1">
      <alignment vertical="center"/>
    </xf>
    <xf numFmtId="179" fontId="15" fillId="0" borderId="10" xfId="3" applyNumberFormat="1" applyFont="1" applyBorder="1" applyAlignment="1">
      <alignment horizontal="center" vertical="center"/>
    </xf>
    <xf numFmtId="179" fontId="15" fillId="0" borderId="13" xfId="3" applyNumberFormat="1" applyFont="1" applyBorder="1" applyAlignment="1">
      <alignment horizontal="center" vertical="center"/>
    </xf>
    <xf numFmtId="179" fontId="15" fillId="0" borderId="1" xfId="3" applyNumberFormat="1" applyFont="1" applyBorder="1" applyAlignment="1">
      <alignment horizontal="center" vertical="center"/>
    </xf>
    <xf numFmtId="179" fontId="13" fillId="0" borderId="1" xfId="3" applyNumberFormat="1" applyFont="1" applyBorder="1" applyAlignment="1">
      <alignment horizontal="center" vertical="center"/>
    </xf>
    <xf numFmtId="179" fontId="13" fillId="0" borderId="9" xfId="3" applyNumberFormat="1" applyFont="1" applyBorder="1" applyAlignment="1">
      <alignment horizontal="center" vertical="center"/>
    </xf>
    <xf numFmtId="179" fontId="15" fillId="0" borderId="43" xfId="3" applyNumberFormat="1" applyFont="1" applyBorder="1" applyAlignment="1">
      <alignment horizontal="center" vertical="center"/>
    </xf>
    <xf numFmtId="179" fontId="13" fillId="0" borderId="4" xfId="3" applyNumberFormat="1" applyFont="1" applyBorder="1" applyAlignment="1">
      <alignment horizontal="center" vertical="center"/>
    </xf>
    <xf numFmtId="179" fontId="15" fillId="0" borderId="4" xfId="3" applyNumberFormat="1" applyFont="1" applyBorder="1" applyAlignment="1">
      <alignment horizontal="center" vertical="center"/>
    </xf>
    <xf numFmtId="179" fontId="13" fillId="0" borderId="2" xfId="3" applyNumberFormat="1" applyFont="1" applyBorder="1" applyAlignment="1">
      <alignment horizontal="center" vertical="center"/>
    </xf>
    <xf numFmtId="179" fontId="2" fillId="0" borderId="0" xfId="5" applyNumberFormat="1">
      <alignment vertical="center"/>
    </xf>
    <xf numFmtId="41" fontId="20" fillId="0" borderId="5" xfId="3" applyFont="1" applyBorder="1" applyAlignment="1">
      <alignment horizontal="center" vertical="center"/>
    </xf>
    <xf numFmtId="41" fontId="22" fillId="0" borderId="1" xfId="3" applyFont="1" applyBorder="1" applyAlignment="1">
      <alignment horizontal="center" vertical="center"/>
    </xf>
    <xf numFmtId="41" fontId="27" fillId="0" borderId="1" xfId="3" applyFont="1" applyBorder="1" applyAlignment="1">
      <alignment horizontal="center" vertical="center"/>
    </xf>
    <xf numFmtId="41" fontId="24" fillId="0" borderId="1" xfId="3" applyFont="1" applyBorder="1" applyAlignment="1">
      <alignment horizontal="center" vertical="center"/>
    </xf>
    <xf numFmtId="41" fontId="25" fillId="0" borderId="14" xfId="3" applyFont="1" applyBorder="1">
      <alignment vertical="center"/>
    </xf>
    <xf numFmtId="41" fontId="24" fillId="3" borderId="9" xfId="3" applyFont="1" applyFill="1" applyBorder="1" applyAlignment="1">
      <alignment horizontal="center" vertical="center" wrapText="1"/>
    </xf>
    <xf numFmtId="41" fontId="24" fillId="0" borderId="1" xfId="3" applyFont="1" applyBorder="1">
      <alignment vertical="center"/>
    </xf>
    <xf numFmtId="179" fontId="15" fillId="0" borderId="2" xfId="3" applyNumberFormat="1" applyFont="1" applyBorder="1" applyAlignment="1">
      <alignment horizontal="center" vertical="center"/>
    </xf>
    <xf numFmtId="41" fontId="13" fillId="0" borderId="18" xfId="3" applyFont="1" applyBorder="1" applyAlignment="1">
      <alignment vertical="center"/>
    </xf>
    <xf numFmtId="180" fontId="17" fillId="3" borderId="40" xfId="3" applyNumberFormat="1" applyFont="1" applyFill="1" applyBorder="1" applyAlignment="1">
      <alignment horizontal="center" vertical="center"/>
    </xf>
    <xf numFmtId="180" fontId="15" fillId="0" borderId="10" xfId="3" applyNumberFormat="1" applyFont="1" applyBorder="1" applyAlignment="1">
      <alignment horizontal="center" vertical="center"/>
    </xf>
    <xf numFmtId="180" fontId="15" fillId="0" borderId="43" xfId="3" applyNumberFormat="1" applyFont="1" applyBorder="1" applyAlignment="1">
      <alignment horizontal="center" vertical="center"/>
    </xf>
    <xf numFmtId="180" fontId="15" fillId="0" borderId="1" xfId="3" applyNumberFormat="1" applyFont="1" applyBorder="1" applyAlignment="1">
      <alignment horizontal="center" vertical="center"/>
    </xf>
    <xf numFmtId="180" fontId="13" fillId="0" borderId="1" xfId="3" applyNumberFormat="1" applyFont="1" applyBorder="1" applyAlignment="1">
      <alignment horizontal="center" vertical="center"/>
    </xf>
    <xf numFmtId="180" fontId="13" fillId="0" borderId="14" xfId="3" applyNumberFormat="1" applyFont="1" applyBorder="1" applyAlignment="1">
      <alignment horizontal="center" vertical="center"/>
    </xf>
    <xf numFmtId="180" fontId="15" fillId="0" borderId="3" xfId="3" applyNumberFormat="1" applyFont="1" applyBorder="1" applyAlignment="1">
      <alignment horizontal="center" vertical="center"/>
    </xf>
    <xf numFmtId="180" fontId="2" fillId="0" borderId="0" xfId="5" applyNumberFormat="1" applyAlignment="1">
      <alignment horizontal="center" vertical="center"/>
    </xf>
    <xf numFmtId="180" fontId="17" fillId="3" borderId="9" xfId="3" applyNumberFormat="1" applyFont="1" applyFill="1" applyBorder="1" applyAlignment="1">
      <alignment horizontal="center" vertical="center"/>
    </xf>
    <xf numFmtId="180" fontId="15" fillId="0" borderId="10" xfId="3" applyNumberFormat="1" applyFont="1" applyBorder="1">
      <alignment vertical="center"/>
    </xf>
    <xf numFmtId="180" fontId="15" fillId="0" borderId="13" xfId="3" applyNumberFormat="1" applyFont="1" applyBorder="1">
      <alignment vertical="center"/>
    </xf>
    <xf numFmtId="180" fontId="15" fillId="0" borderId="1" xfId="3" applyNumberFormat="1" applyFont="1" applyBorder="1">
      <alignment vertical="center"/>
    </xf>
    <xf numFmtId="180" fontId="13" fillId="0" borderId="1" xfId="3" applyNumberFormat="1" applyFont="1" applyBorder="1">
      <alignment vertical="center"/>
    </xf>
    <xf numFmtId="180" fontId="13" fillId="0" borderId="9" xfId="3" applyNumberFormat="1" applyFont="1" applyBorder="1">
      <alignment vertical="center"/>
    </xf>
    <xf numFmtId="180" fontId="15" fillId="0" borderId="4" xfId="3" applyNumberFormat="1" applyFont="1" applyBorder="1">
      <alignment vertical="center"/>
    </xf>
    <xf numFmtId="180" fontId="2" fillId="0" borderId="0" xfId="5" applyNumberFormat="1">
      <alignment vertical="center"/>
    </xf>
    <xf numFmtId="41" fontId="17" fillId="3" borderId="6" xfId="3" applyFont="1" applyFill="1" applyBorder="1" applyAlignment="1">
      <alignment vertical="center"/>
    </xf>
    <xf numFmtId="41" fontId="17" fillId="3" borderId="2" xfId="3" applyFont="1" applyFill="1" applyBorder="1" applyAlignment="1">
      <alignment vertical="center"/>
    </xf>
    <xf numFmtId="41" fontId="33" fillId="3" borderId="2" xfId="3" applyFont="1" applyFill="1" applyBorder="1" applyAlignment="1">
      <alignment vertical="center"/>
    </xf>
    <xf numFmtId="179" fontId="15" fillId="0" borderId="34" xfId="3" applyNumberFormat="1" applyFont="1" applyBorder="1" applyAlignment="1">
      <alignment horizontal="center" vertical="center"/>
    </xf>
    <xf numFmtId="179" fontId="15" fillId="0" borderId="44" xfId="3" applyNumberFormat="1" applyFont="1" applyBorder="1" applyAlignment="1">
      <alignment horizontal="center" vertical="center"/>
    </xf>
    <xf numFmtId="179" fontId="15" fillId="0" borderId="21" xfId="3" applyNumberFormat="1" applyFont="1" applyBorder="1" applyAlignment="1">
      <alignment horizontal="center" vertical="center"/>
    </xf>
    <xf numFmtId="179" fontId="13" fillId="0" borderId="21" xfId="3" applyNumberFormat="1" applyFont="1" applyBorder="1" applyAlignment="1">
      <alignment horizontal="center" vertical="center"/>
    </xf>
    <xf numFmtId="180" fontId="13" fillId="0" borderId="3" xfId="3" applyNumberFormat="1" applyFont="1" applyBorder="1" applyAlignment="1">
      <alignment horizontal="center" vertical="center"/>
    </xf>
    <xf numFmtId="179" fontId="13" fillId="0" borderId="58" xfId="3" applyNumberFormat="1" applyFont="1" applyBorder="1" applyAlignment="1">
      <alignment horizontal="center" vertical="center"/>
    </xf>
    <xf numFmtId="180" fontId="13" fillId="0" borderId="9" xfId="3" applyNumberFormat="1" applyFont="1" applyBorder="1" applyAlignment="1">
      <alignment horizontal="center" vertical="center"/>
    </xf>
    <xf numFmtId="179" fontId="13" fillId="0" borderId="20" xfId="3" applyNumberFormat="1" applyFont="1" applyBorder="1" applyAlignment="1">
      <alignment horizontal="center" vertical="center"/>
    </xf>
    <xf numFmtId="179" fontId="17" fillId="3" borderId="9" xfId="3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179" fontId="0" fillId="0" borderId="60" xfId="0" applyNumberFormat="1" applyBorder="1">
      <alignment vertical="center"/>
    </xf>
    <xf numFmtId="179" fontId="0" fillId="0" borderId="0" xfId="0" applyNumberFormat="1" applyBorder="1">
      <alignment vertical="center"/>
    </xf>
    <xf numFmtId="179" fontId="0" fillId="0" borderId="16" xfId="0" applyNumberFormat="1" applyBorder="1">
      <alignment vertical="center"/>
    </xf>
    <xf numFmtId="177" fontId="14" fillId="2" borderId="21" xfId="5" applyNumberFormat="1" applyFont="1" applyFill="1" applyBorder="1" applyAlignment="1">
      <alignment vertical="center" wrapText="1" shrinkToFit="1"/>
    </xf>
    <xf numFmtId="0" fontId="41" fillId="6" borderId="6" xfId="0" applyFont="1" applyFill="1" applyBorder="1" applyAlignment="1">
      <alignment horizontal="center" vertical="center" wrapText="1"/>
    </xf>
    <xf numFmtId="0" fontId="41" fillId="6" borderId="2" xfId="0" applyFont="1" applyFill="1" applyBorder="1" applyAlignment="1">
      <alignment horizontal="center" vertical="center" wrapText="1"/>
    </xf>
    <xf numFmtId="0" fontId="41" fillId="6" borderId="17" xfId="0" applyFont="1" applyFill="1" applyBorder="1" applyAlignment="1">
      <alignment horizontal="center" vertical="center" wrapText="1"/>
    </xf>
    <xf numFmtId="0" fontId="41" fillId="6" borderId="9" xfId="0" applyFont="1" applyFill="1" applyBorder="1" applyAlignment="1">
      <alignment horizontal="center" vertical="center" wrapText="1"/>
    </xf>
    <xf numFmtId="41" fontId="15" fillId="0" borderId="1" xfId="3" applyFont="1" applyBorder="1" applyAlignment="1">
      <alignment vertical="center" wrapText="1" readingOrder="1"/>
    </xf>
    <xf numFmtId="180" fontId="13" fillId="0" borderId="4" xfId="3" applyNumberFormat="1" applyFont="1" applyBorder="1" applyAlignment="1">
      <alignment horizontal="center" vertical="center"/>
    </xf>
    <xf numFmtId="0" fontId="42" fillId="6" borderId="18" xfId="0" applyFont="1" applyFill="1" applyBorder="1" applyAlignment="1">
      <alignment vertical="center" wrapText="1"/>
    </xf>
    <xf numFmtId="0" fontId="42" fillId="6" borderId="36" xfId="0" applyFont="1" applyFill="1" applyBorder="1" applyAlignment="1">
      <alignment horizontal="center" vertical="center" wrapText="1"/>
    </xf>
    <xf numFmtId="0" fontId="42" fillId="6" borderId="6" xfId="0" applyFont="1" applyFill="1" applyBorder="1" applyAlignment="1">
      <alignment horizontal="center" vertical="center" wrapText="1"/>
    </xf>
    <xf numFmtId="0" fontId="51" fillId="6" borderId="36" xfId="0" applyFont="1" applyFill="1" applyBorder="1" applyAlignment="1">
      <alignment horizontal="center" vertical="center" wrapText="1"/>
    </xf>
    <xf numFmtId="9" fontId="13" fillId="0" borderId="42" xfId="3" applyNumberFormat="1" applyFont="1" applyBorder="1" applyAlignment="1">
      <alignment horizontal="left" vertical="center"/>
    </xf>
    <xf numFmtId="0" fontId="14" fillId="0" borderId="42" xfId="5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41" fontId="15" fillId="0" borderId="24" xfId="3" applyFont="1" applyBorder="1" applyAlignment="1">
      <alignment horizontal="center" vertical="center"/>
    </xf>
    <xf numFmtId="41" fontId="15" fillId="0" borderId="32" xfId="3" applyFont="1" applyBorder="1" applyAlignment="1">
      <alignment horizontal="center" vertical="center"/>
    </xf>
    <xf numFmtId="41" fontId="15" fillId="0" borderId="9" xfId="3" applyFont="1" applyBorder="1" applyAlignment="1">
      <alignment horizontal="center" vertical="center" wrapText="1" readingOrder="1"/>
    </xf>
    <xf numFmtId="41" fontId="15" fillId="0" borderId="26" xfId="3" applyFont="1" applyBorder="1" applyAlignment="1">
      <alignment horizontal="center" vertical="center"/>
    </xf>
    <xf numFmtId="41" fontId="15" fillId="0" borderId="28" xfId="3" applyFont="1" applyBorder="1" applyAlignment="1">
      <alignment horizontal="center" vertical="center"/>
    </xf>
    <xf numFmtId="41" fontId="15" fillId="0" borderId="3" xfId="3" applyFont="1" applyBorder="1" applyAlignment="1">
      <alignment horizontal="center" vertical="center" wrapText="1"/>
    </xf>
    <xf numFmtId="41" fontId="13" fillId="0" borderId="2" xfId="3" applyFont="1" applyBorder="1">
      <alignment vertical="center"/>
    </xf>
    <xf numFmtId="41" fontId="25" fillId="0" borderId="3" xfId="3" applyFont="1" applyBorder="1">
      <alignment vertical="center"/>
    </xf>
    <xf numFmtId="41" fontId="13" fillId="0" borderId="61" xfId="3" applyFont="1" applyBorder="1" applyAlignment="1">
      <alignment vertical="center"/>
    </xf>
    <xf numFmtId="41" fontId="14" fillId="0" borderId="15" xfId="3" applyFont="1" applyBorder="1" applyAlignment="1">
      <alignment horizontal="center" vertical="center" wrapText="1"/>
    </xf>
    <xf numFmtId="41" fontId="21" fillId="0" borderId="25" xfId="3" applyFont="1" applyBorder="1">
      <alignment vertical="center"/>
    </xf>
    <xf numFmtId="41" fontId="23" fillId="0" borderId="25" xfId="3" applyFont="1" applyBorder="1">
      <alignment vertical="center"/>
    </xf>
    <xf numFmtId="41" fontId="28" fillId="0" borderId="25" xfId="3" applyFont="1" applyBorder="1">
      <alignment vertical="center"/>
    </xf>
    <xf numFmtId="41" fontId="25" fillId="0" borderId="25" xfId="3" applyFont="1" applyBorder="1">
      <alignment vertical="center"/>
    </xf>
    <xf numFmtId="41" fontId="31" fillId="0" borderId="27" xfId="3" applyFont="1" applyBorder="1">
      <alignment vertical="center"/>
    </xf>
    <xf numFmtId="41" fontId="53" fillId="0" borderId="23" xfId="3" applyFont="1" applyBorder="1">
      <alignment vertical="center"/>
    </xf>
    <xf numFmtId="41" fontId="39" fillId="0" borderId="0" xfId="3" applyFont="1" applyBorder="1">
      <alignment vertical="center"/>
    </xf>
    <xf numFmtId="41" fontId="15" fillId="0" borderId="59" xfId="3" applyFont="1" applyBorder="1">
      <alignment vertical="center"/>
    </xf>
    <xf numFmtId="41" fontId="13" fillId="0" borderId="57" xfId="3" applyFont="1" applyBorder="1">
      <alignment vertical="center"/>
    </xf>
    <xf numFmtId="180" fontId="33" fillId="0" borderId="1" xfId="3" applyNumberFormat="1" applyFont="1" applyBorder="1" applyAlignment="1">
      <alignment horizontal="center" vertical="center"/>
    </xf>
    <xf numFmtId="179" fontId="18" fillId="0" borderId="1" xfId="3" applyNumberFormat="1" applyFont="1" applyBorder="1" applyAlignment="1">
      <alignment horizontal="center" vertical="center"/>
    </xf>
    <xf numFmtId="180" fontId="0" fillId="0" borderId="0" xfId="0" applyNumberFormat="1">
      <alignment vertical="center"/>
    </xf>
    <xf numFmtId="180" fontId="0" fillId="0" borderId="0" xfId="0" applyNumberFormat="1" applyBorder="1">
      <alignment vertical="center"/>
    </xf>
    <xf numFmtId="180" fontId="0" fillId="0" borderId="16" xfId="0" applyNumberFormat="1" applyBorder="1">
      <alignment vertical="center"/>
    </xf>
    <xf numFmtId="180" fontId="13" fillId="0" borderId="0" xfId="0" applyNumberFormat="1" applyFont="1">
      <alignment vertical="center"/>
    </xf>
    <xf numFmtId="180" fontId="17" fillId="3" borderId="2" xfId="3" applyNumberFormat="1" applyFont="1" applyFill="1" applyBorder="1" applyAlignment="1">
      <alignment horizontal="center" vertical="center"/>
    </xf>
    <xf numFmtId="41" fontId="33" fillId="0" borderId="1" xfId="3" applyFont="1" applyBorder="1" applyAlignment="1">
      <alignment vertical="center" wrapText="1" readingOrder="1"/>
    </xf>
    <xf numFmtId="0" fontId="13" fillId="0" borderId="21" xfId="0" applyFont="1" applyBorder="1">
      <alignment vertical="center"/>
    </xf>
    <xf numFmtId="0" fontId="0" fillId="0" borderId="7" xfId="0" applyBorder="1">
      <alignment vertical="center"/>
    </xf>
    <xf numFmtId="0" fontId="42" fillId="6" borderId="33" xfId="0" applyFont="1" applyFill="1" applyBorder="1" applyAlignment="1">
      <alignment horizontal="center" vertical="center" wrapText="1"/>
    </xf>
    <xf numFmtId="0" fontId="14" fillId="0" borderId="21" xfId="5" applyFont="1" applyBorder="1" applyAlignment="1">
      <alignment horizontal="left" vertical="center" wrapText="1"/>
    </xf>
    <xf numFmtId="0" fontId="13" fillId="0" borderId="1" xfId="0" applyFont="1" applyBorder="1">
      <alignment vertical="center"/>
    </xf>
    <xf numFmtId="0" fontId="13" fillId="0" borderId="36" xfId="0" applyFont="1" applyBorder="1">
      <alignment vertical="center"/>
    </xf>
    <xf numFmtId="0" fontId="13" fillId="0" borderId="17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20" xfId="0" applyFont="1" applyBorder="1">
      <alignment vertical="center"/>
    </xf>
    <xf numFmtId="41" fontId="2" fillId="0" borderId="0" xfId="5" applyNumberFormat="1">
      <alignment vertical="center"/>
    </xf>
    <xf numFmtId="0" fontId="41" fillId="6" borderId="48" xfId="0" applyFont="1" applyFill="1" applyBorder="1" applyAlignment="1">
      <alignment horizontal="center" vertical="center" wrapText="1"/>
    </xf>
    <xf numFmtId="0" fontId="41" fillId="6" borderId="40" xfId="0" applyFont="1" applyFill="1" applyBorder="1" applyAlignment="1">
      <alignment horizontal="center" vertical="center" wrapText="1"/>
    </xf>
    <xf numFmtId="0" fontId="41" fillId="5" borderId="49" xfId="0" applyFont="1" applyFill="1" applyBorder="1" applyAlignment="1">
      <alignment horizontal="center" vertical="center" wrapText="1"/>
    </xf>
    <xf numFmtId="0" fontId="41" fillId="5" borderId="43" xfId="0" applyFont="1" applyFill="1" applyBorder="1" applyAlignment="1">
      <alignment horizontal="center" vertical="center" wrapText="1"/>
    </xf>
    <xf numFmtId="0" fontId="41" fillId="5" borderId="50" xfId="0" applyFont="1" applyFill="1" applyBorder="1" applyAlignment="1">
      <alignment horizontal="center" vertical="center" wrapText="1"/>
    </xf>
    <xf numFmtId="0" fontId="41" fillId="5" borderId="10" xfId="0" applyFont="1" applyFill="1" applyBorder="1" applyAlignment="1">
      <alignment horizontal="center" vertical="center" wrapText="1"/>
    </xf>
    <xf numFmtId="0" fontId="41" fillId="4" borderId="11" xfId="0" applyFont="1" applyFill="1" applyBorder="1" applyAlignment="1">
      <alignment horizontal="center" vertical="center" wrapText="1"/>
    </xf>
    <xf numFmtId="0" fontId="41" fillId="4" borderId="13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 vertical="center"/>
    </xf>
    <xf numFmtId="0" fontId="52" fillId="0" borderId="22" xfId="0" applyNumberFormat="1" applyFont="1" applyBorder="1" applyAlignment="1" applyProtection="1">
      <alignment horizontal="left" vertical="center" wrapText="1"/>
      <protection locked="0"/>
    </xf>
    <xf numFmtId="0" fontId="52" fillId="0" borderId="31" xfId="0" applyNumberFormat="1" applyFont="1" applyBorder="1" applyAlignment="1" applyProtection="1">
      <alignment horizontal="left" vertical="center" wrapText="1"/>
      <protection locked="0"/>
    </xf>
    <xf numFmtId="0" fontId="52" fillId="0" borderId="5" xfId="0" applyNumberFormat="1" applyFont="1" applyBorder="1" applyAlignment="1" applyProtection="1">
      <alignment horizontal="left" vertical="center" wrapText="1"/>
      <protection locked="0"/>
    </xf>
    <xf numFmtId="0" fontId="15" fillId="4" borderId="13" xfId="0" applyFont="1" applyFill="1" applyBorder="1" applyAlignment="1">
      <alignment horizontal="center" vertical="center"/>
    </xf>
    <xf numFmtId="0" fontId="41" fillId="4" borderId="24" xfId="0" applyFont="1" applyFill="1" applyBorder="1" applyAlignment="1">
      <alignment horizontal="center" vertical="center" wrapText="1"/>
    </xf>
    <xf numFmtId="0" fontId="41" fillId="4" borderId="25" xfId="0" applyFont="1" applyFill="1" applyBorder="1" applyAlignment="1">
      <alignment horizontal="center" vertical="center" wrapText="1"/>
    </xf>
    <xf numFmtId="0" fontId="41" fillId="4" borderId="44" xfId="0" applyFont="1" applyFill="1" applyBorder="1" applyAlignment="1">
      <alignment horizontal="center" vertical="center" wrapText="1"/>
    </xf>
    <xf numFmtId="0" fontId="41" fillId="4" borderId="51" xfId="0" applyFont="1" applyFill="1" applyBorder="1" applyAlignment="1">
      <alignment horizontal="center" vertical="center" wrapText="1"/>
    </xf>
    <xf numFmtId="177" fontId="41" fillId="4" borderId="43" xfId="0" applyNumberFormat="1" applyFont="1" applyFill="1" applyBorder="1" applyAlignment="1">
      <alignment horizontal="center" vertical="center" wrapText="1"/>
    </xf>
    <xf numFmtId="177" fontId="41" fillId="4" borderId="14" xfId="0" applyNumberFormat="1" applyFont="1" applyFill="1" applyBorder="1" applyAlignment="1">
      <alignment horizontal="center" vertical="center" wrapText="1"/>
    </xf>
    <xf numFmtId="0" fontId="47" fillId="4" borderId="19" xfId="0" applyFont="1" applyFill="1" applyBorder="1" applyAlignment="1">
      <alignment horizontal="center" vertical="center" wrapText="1"/>
    </xf>
    <xf numFmtId="0" fontId="47" fillId="4" borderId="20" xfId="0" applyFont="1" applyFill="1" applyBorder="1" applyAlignment="1">
      <alignment horizontal="center" vertical="center" wrapText="1"/>
    </xf>
    <xf numFmtId="0" fontId="41" fillId="6" borderId="47" xfId="0" applyFont="1" applyFill="1" applyBorder="1" applyAlignment="1">
      <alignment horizontal="center" vertical="center" wrapText="1"/>
    </xf>
    <xf numFmtId="0" fontId="41" fillId="6" borderId="12" xfId="0" applyFont="1" applyFill="1" applyBorder="1" applyAlignment="1">
      <alignment horizontal="center" vertical="center" wrapText="1"/>
    </xf>
    <xf numFmtId="41" fontId="49" fillId="0" borderId="0" xfId="3" applyFont="1" applyAlignment="1">
      <alignment horizontal="center" vertical="center"/>
    </xf>
    <xf numFmtId="41" fontId="17" fillId="3" borderId="48" xfId="3" applyFont="1" applyFill="1" applyBorder="1" applyAlignment="1">
      <alignment horizontal="center" vertical="center"/>
    </xf>
    <xf numFmtId="41" fontId="17" fillId="3" borderId="40" xfId="3" applyFont="1" applyFill="1" applyBorder="1" applyAlignment="1">
      <alignment horizontal="center" vertical="center"/>
    </xf>
    <xf numFmtId="41" fontId="17" fillId="3" borderId="32" xfId="3" applyFont="1" applyFill="1" applyBorder="1" applyAlignment="1">
      <alignment horizontal="center" vertical="center"/>
    </xf>
    <xf numFmtId="41" fontId="15" fillId="0" borderId="54" xfId="3" applyFont="1" applyBorder="1" applyAlignment="1">
      <alignment horizontal="center" vertical="center"/>
    </xf>
    <xf numFmtId="41" fontId="15" fillId="0" borderId="55" xfId="3" applyFont="1" applyBorder="1" applyAlignment="1">
      <alignment horizontal="center" vertical="center"/>
    </xf>
    <xf numFmtId="41" fontId="15" fillId="0" borderId="45" xfId="3" applyFont="1" applyBorder="1" applyAlignment="1">
      <alignment horizontal="center" vertical="center"/>
    </xf>
    <xf numFmtId="41" fontId="15" fillId="0" borderId="3" xfId="3" applyFont="1" applyBorder="1" applyAlignment="1">
      <alignment horizontal="center" vertical="center" wrapText="1"/>
    </xf>
    <xf numFmtId="41" fontId="15" fillId="0" borderId="49" xfId="3" applyFont="1" applyBorder="1" applyAlignment="1">
      <alignment horizontal="center" vertical="center" wrapText="1"/>
    </xf>
    <xf numFmtId="41" fontId="15" fillId="0" borderId="7" xfId="3" applyFont="1" applyBorder="1" applyAlignment="1">
      <alignment horizontal="center" vertical="center" wrapText="1"/>
    </xf>
    <xf numFmtId="41" fontId="15" fillId="0" borderId="24" xfId="3" applyFont="1" applyBorder="1" applyAlignment="1">
      <alignment horizontal="center" vertical="center"/>
    </xf>
    <xf numFmtId="41" fontId="15" fillId="0" borderId="32" xfId="3" applyFont="1" applyBorder="1" applyAlignment="1">
      <alignment horizontal="center" vertical="center"/>
    </xf>
    <xf numFmtId="41" fontId="15" fillId="0" borderId="2" xfId="3" applyFont="1" applyBorder="1" applyAlignment="1">
      <alignment horizontal="center" vertical="center" wrapText="1"/>
    </xf>
    <xf numFmtId="41" fontId="15" fillId="0" borderId="4" xfId="3" applyFont="1" applyBorder="1" applyAlignment="1">
      <alignment horizontal="center" vertical="center" wrapText="1"/>
    </xf>
    <xf numFmtId="0" fontId="16" fillId="0" borderId="24" xfId="5" applyFont="1" applyBorder="1" applyAlignment="1">
      <alignment horizontal="center" vertical="center"/>
    </xf>
    <xf numFmtId="0" fontId="16" fillId="0" borderId="32" xfId="5" applyFont="1" applyBorder="1" applyAlignment="1">
      <alignment horizontal="center" vertical="center"/>
    </xf>
    <xf numFmtId="41" fontId="17" fillId="3" borderId="24" xfId="3" applyFont="1" applyFill="1" applyBorder="1" applyAlignment="1">
      <alignment horizontal="center" vertical="center"/>
    </xf>
    <xf numFmtId="41" fontId="17" fillId="3" borderId="53" xfId="3" applyFont="1" applyFill="1" applyBorder="1" applyAlignment="1">
      <alignment horizontal="center" vertical="center"/>
    </xf>
    <xf numFmtId="41" fontId="15" fillId="0" borderId="2" xfId="3" applyFont="1" applyBorder="1" applyAlignment="1">
      <alignment horizontal="center" vertical="center" wrapText="1" readingOrder="1"/>
    </xf>
    <xf numFmtId="41" fontId="15" fillId="0" borderId="3" xfId="3" applyFont="1" applyBorder="1" applyAlignment="1">
      <alignment horizontal="center" vertical="center" readingOrder="1"/>
    </xf>
    <xf numFmtId="41" fontId="13" fillId="0" borderId="7" xfId="3" applyFont="1" applyBorder="1" applyAlignment="1">
      <alignment horizontal="center" vertical="center" textRotation="255"/>
    </xf>
    <xf numFmtId="41" fontId="13" fillId="0" borderId="8" xfId="3" applyFont="1" applyBorder="1" applyAlignment="1">
      <alignment horizontal="center" vertical="center" textRotation="255"/>
    </xf>
    <xf numFmtId="41" fontId="15" fillId="0" borderId="13" xfId="3" applyFont="1" applyBorder="1" applyAlignment="1">
      <alignment horizontal="center" vertical="center"/>
    </xf>
    <xf numFmtId="41" fontId="15" fillId="0" borderId="26" xfId="3" applyFont="1" applyBorder="1" applyAlignment="1">
      <alignment horizontal="center" vertical="center"/>
    </xf>
    <xf numFmtId="41" fontId="15" fillId="0" borderId="28" xfId="3" applyFont="1" applyBorder="1" applyAlignment="1">
      <alignment horizontal="center" vertical="center"/>
    </xf>
    <xf numFmtId="41" fontId="15" fillId="0" borderId="1" xfId="3" applyFont="1" applyBorder="1" applyAlignment="1">
      <alignment horizontal="center" vertical="center" wrapText="1" readingOrder="1"/>
    </xf>
    <xf numFmtId="0" fontId="15" fillId="0" borderId="2" xfId="3" applyNumberFormat="1" applyFont="1" applyBorder="1" applyAlignment="1" applyProtection="1">
      <alignment horizontal="center" vertical="center" wrapText="1"/>
      <protection locked="0"/>
    </xf>
    <xf numFmtId="0" fontId="15" fillId="0" borderId="3" xfId="3" applyNumberFormat="1" applyFont="1" applyBorder="1" applyAlignment="1" applyProtection="1">
      <alignment horizontal="center" vertical="center" wrapText="1"/>
      <protection locked="0"/>
    </xf>
    <xf numFmtId="0" fontId="15" fillId="0" borderId="4" xfId="3" applyNumberFormat="1" applyFont="1" applyBorder="1" applyAlignment="1" applyProtection="1">
      <alignment horizontal="center" vertical="center" wrapText="1"/>
      <protection locked="0"/>
    </xf>
    <xf numFmtId="0" fontId="5" fillId="0" borderId="0" xfId="5" applyFont="1" applyBorder="1" applyAlignment="1">
      <alignment horizontal="center" vertical="center"/>
    </xf>
    <xf numFmtId="41" fontId="17" fillId="3" borderId="52" xfId="3" applyFont="1" applyFill="1" applyBorder="1" applyAlignment="1">
      <alignment horizontal="center" vertical="center"/>
    </xf>
    <xf numFmtId="41" fontId="17" fillId="3" borderId="29" xfId="3" applyFont="1" applyFill="1" applyBorder="1" applyAlignment="1">
      <alignment horizontal="center" vertical="center"/>
    </xf>
    <xf numFmtId="41" fontId="17" fillId="3" borderId="59" xfId="3" applyFont="1" applyFill="1" applyBorder="1" applyAlignment="1">
      <alignment horizontal="center" vertical="center"/>
    </xf>
    <xf numFmtId="41" fontId="17" fillId="3" borderId="16" xfId="3" applyFont="1" applyFill="1" applyBorder="1" applyAlignment="1">
      <alignment horizontal="center" vertical="center"/>
    </xf>
    <xf numFmtId="41" fontId="17" fillId="3" borderId="41" xfId="3" applyFont="1" applyFill="1" applyBorder="1" applyAlignment="1">
      <alignment horizontal="center" vertical="center"/>
    </xf>
    <xf numFmtId="41" fontId="17" fillId="3" borderId="56" xfId="3" applyFont="1" applyFill="1" applyBorder="1" applyAlignment="1">
      <alignment horizontal="center" vertical="center"/>
    </xf>
    <xf numFmtId="41" fontId="33" fillId="3" borderId="27" xfId="3" applyFont="1" applyFill="1" applyBorder="1" applyAlignment="1">
      <alignment horizontal="center" vertical="center"/>
    </xf>
    <xf numFmtId="41" fontId="33" fillId="3" borderId="57" xfId="3" applyFont="1" applyFill="1" applyBorder="1" applyAlignment="1">
      <alignment horizontal="center" vertical="center"/>
    </xf>
    <xf numFmtId="0" fontId="48" fillId="0" borderId="40" xfId="0" applyFont="1" applyBorder="1">
      <alignment vertical="center"/>
    </xf>
    <xf numFmtId="0" fontId="48" fillId="0" borderId="32" xfId="0" applyFont="1" applyBorder="1">
      <alignment vertical="center"/>
    </xf>
    <xf numFmtId="41" fontId="17" fillId="3" borderId="22" xfId="3" applyFont="1" applyFill="1" applyBorder="1" applyAlignment="1">
      <alignment horizontal="center" vertical="center"/>
    </xf>
    <xf numFmtId="41" fontId="17" fillId="3" borderId="31" xfId="3" applyFont="1" applyFill="1" applyBorder="1" applyAlignment="1">
      <alignment horizontal="center" vertical="center"/>
    </xf>
    <xf numFmtId="180" fontId="17" fillId="3" borderId="27" xfId="3" applyNumberFormat="1" applyFont="1" applyFill="1" applyBorder="1" applyAlignment="1">
      <alignment horizontal="center" vertical="center"/>
    </xf>
    <xf numFmtId="180" fontId="17" fillId="3" borderId="57" xfId="3" applyNumberFormat="1" applyFont="1" applyFill="1" applyBorder="1" applyAlignment="1">
      <alignment horizontal="center" vertical="center"/>
    </xf>
    <xf numFmtId="179" fontId="17" fillId="3" borderId="2" xfId="3" applyNumberFormat="1" applyFont="1" applyFill="1" applyBorder="1" applyAlignment="1">
      <alignment horizontal="center" vertical="center"/>
    </xf>
    <xf numFmtId="179" fontId="17" fillId="3" borderId="14" xfId="3" applyNumberFormat="1" applyFont="1" applyFill="1" applyBorder="1" applyAlignment="1">
      <alignment horizontal="center" vertical="center"/>
    </xf>
    <xf numFmtId="41" fontId="15" fillId="3" borderId="44" xfId="3" applyFont="1" applyFill="1" applyBorder="1" applyAlignment="1">
      <alignment horizontal="center" vertical="center"/>
    </xf>
    <xf numFmtId="41" fontId="15" fillId="3" borderId="58" xfId="3" applyFont="1" applyFill="1" applyBorder="1" applyAlignment="1">
      <alignment horizontal="center" vertical="center"/>
    </xf>
    <xf numFmtId="41" fontId="15" fillId="3" borderId="51" xfId="3" applyFont="1" applyFill="1" applyBorder="1" applyAlignment="1">
      <alignment horizontal="center" vertical="center"/>
    </xf>
    <xf numFmtId="41" fontId="15" fillId="3" borderId="2" xfId="3" applyFont="1" applyFill="1" applyBorder="1" applyAlignment="1">
      <alignment horizontal="center" vertical="center"/>
    </xf>
    <xf numFmtId="41" fontId="15" fillId="3" borderId="14" xfId="3" applyFont="1" applyFill="1" applyBorder="1" applyAlignment="1">
      <alignment horizontal="center" vertical="center"/>
    </xf>
    <xf numFmtId="41" fontId="50" fillId="3" borderId="27" xfId="3" applyFont="1" applyFill="1" applyBorder="1" applyAlignment="1">
      <alignment horizontal="center" vertical="center"/>
    </xf>
    <xf numFmtId="41" fontId="50" fillId="3" borderId="59" xfId="3" applyFont="1" applyFill="1" applyBorder="1" applyAlignment="1">
      <alignment horizontal="center" vertical="center"/>
    </xf>
    <xf numFmtId="41" fontId="50" fillId="3" borderId="41" xfId="3" applyFont="1" applyFill="1" applyBorder="1" applyAlignment="1">
      <alignment horizontal="center" vertical="center"/>
    </xf>
    <xf numFmtId="0" fontId="14" fillId="0" borderId="42" xfId="5" applyFont="1" applyFill="1" applyBorder="1" applyAlignment="1">
      <alignment vertical="center" wrapText="1"/>
    </xf>
    <xf numFmtId="41" fontId="37" fillId="0" borderId="1" xfId="3" applyFont="1" applyBorder="1">
      <alignment vertical="center"/>
    </xf>
    <xf numFmtId="0" fontId="14" fillId="0" borderId="21" xfId="5" applyFont="1" applyFill="1" applyBorder="1">
      <alignment vertical="center"/>
    </xf>
  </cellXfs>
  <cellStyles count="6">
    <cellStyle name="백분율" xfId="1" builtinId="5"/>
    <cellStyle name="백분율 2" xfId="2"/>
    <cellStyle name="쉼표 [0]" xfId="3" builtinId="6"/>
    <cellStyle name="쉼표 [0] 2" xfId="4"/>
    <cellStyle name="표준" xfId="0" builtinId="0"/>
    <cellStyle name="표준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3"/>
  <sheetViews>
    <sheetView workbookViewId="0">
      <selection activeCell="C36" sqref="C36"/>
    </sheetView>
  </sheetViews>
  <sheetFormatPr defaultRowHeight="16.5"/>
  <cols>
    <col min="1" max="1" width="7.75" customWidth="1"/>
    <col min="2" max="2" width="10.25" customWidth="1"/>
    <col min="3" max="5" width="7.75" customWidth="1"/>
    <col min="6" max="6" width="50" customWidth="1"/>
  </cols>
  <sheetData>
    <row r="1" spans="1:6" ht="31.5">
      <c r="A1" s="356" t="s">
        <v>119</v>
      </c>
      <c r="B1" s="356"/>
      <c r="C1" s="356"/>
      <c r="D1" s="356"/>
      <c r="E1" s="356"/>
      <c r="F1" s="356"/>
    </row>
    <row r="2" spans="1:6" ht="17.25" customHeight="1">
      <c r="A2" s="233"/>
      <c r="B2" s="233"/>
      <c r="C2" s="233"/>
      <c r="D2" s="233"/>
      <c r="E2" s="233"/>
      <c r="F2" s="233"/>
    </row>
    <row r="3" spans="1:6" ht="17.25">
      <c r="A3" s="231">
        <v>1</v>
      </c>
      <c r="B3" s="232" t="s">
        <v>118</v>
      </c>
      <c r="C3" s="228"/>
      <c r="D3" s="229"/>
      <c r="E3" s="229"/>
      <c r="F3" s="230"/>
    </row>
    <row r="4" spans="1:6" ht="102.75" customHeight="1">
      <c r="A4" s="357" t="s">
        <v>189</v>
      </c>
      <c r="B4" s="358"/>
      <c r="C4" s="358"/>
      <c r="D4" s="358"/>
      <c r="E4" s="358"/>
      <c r="F4" s="359"/>
    </row>
    <row r="5" spans="1:6" ht="11.25" customHeight="1">
      <c r="A5" s="234"/>
      <c r="B5" s="234"/>
      <c r="C5" s="234"/>
      <c r="D5" s="234"/>
      <c r="E5" s="234"/>
      <c r="F5" s="234"/>
    </row>
    <row r="6" spans="1:6" ht="21" customHeight="1" thickBot="1">
      <c r="A6" s="208">
        <v>2</v>
      </c>
      <c r="B6" s="309" t="s">
        <v>102</v>
      </c>
      <c r="C6" s="206"/>
      <c r="D6" s="209"/>
      <c r="E6" s="209"/>
      <c r="F6" s="210"/>
    </row>
    <row r="7" spans="1:6" ht="18.75" customHeight="1">
      <c r="A7" s="354" t="s">
        <v>110</v>
      </c>
      <c r="B7" s="355"/>
      <c r="C7" s="360" t="s">
        <v>122</v>
      </c>
      <c r="D7" s="360"/>
      <c r="E7" s="365" t="s">
        <v>114</v>
      </c>
      <c r="F7" s="367" t="s">
        <v>103</v>
      </c>
    </row>
    <row r="8" spans="1:6" ht="18.75" customHeight="1" thickBot="1">
      <c r="A8" s="212" t="s">
        <v>104</v>
      </c>
      <c r="B8" s="213" t="s">
        <v>1</v>
      </c>
      <c r="C8" s="214" t="s">
        <v>115</v>
      </c>
      <c r="D8" s="214" t="s">
        <v>116</v>
      </c>
      <c r="E8" s="366"/>
      <c r="F8" s="368"/>
    </row>
    <row r="9" spans="1:6" ht="18.75" customHeight="1" thickBot="1">
      <c r="A9" s="352" t="s">
        <v>105</v>
      </c>
      <c r="B9" s="353"/>
      <c r="C9" s="221">
        <v>388882</v>
      </c>
      <c r="D9" s="222">
        <v>496507</v>
      </c>
      <c r="E9" s="223">
        <f t="shared" ref="E9:E14" si="0">D9-C9</f>
        <v>107625</v>
      </c>
      <c r="F9" s="224"/>
    </row>
    <row r="10" spans="1:6" ht="18.75" customHeight="1">
      <c r="A10" s="369" t="s">
        <v>117</v>
      </c>
      <c r="B10" s="370"/>
      <c r="C10" s="225">
        <f>SUM(C11:C14)</f>
        <v>125882</v>
      </c>
      <c r="D10" s="225">
        <f>SUM(D11:D14)</f>
        <v>233507</v>
      </c>
      <c r="E10" s="226">
        <f t="shared" si="0"/>
        <v>107625</v>
      </c>
      <c r="F10" s="227"/>
    </row>
    <row r="11" spans="1:6" ht="65.25" customHeight="1">
      <c r="A11" s="297" t="s">
        <v>134</v>
      </c>
      <c r="B11" s="298" t="s">
        <v>134</v>
      </c>
      <c r="C11" s="1">
        <v>62100</v>
      </c>
      <c r="D11" s="1">
        <v>171900</v>
      </c>
      <c r="E11" s="276">
        <f t="shared" si="0"/>
        <v>109800</v>
      </c>
      <c r="F11" s="122" t="s">
        <v>168</v>
      </c>
    </row>
    <row r="12" spans="1:6" ht="18" customHeight="1">
      <c r="A12" s="297" t="s">
        <v>136</v>
      </c>
      <c r="B12" s="298" t="s">
        <v>136</v>
      </c>
      <c r="C12" s="1">
        <v>36160</v>
      </c>
      <c r="D12" s="1">
        <v>24000</v>
      </c>
      <c r="E12" s="276">
        <f t="shared" si="0"/>
        <v>-12160</v>
      </c>
      <c r="F12" s="121" t="s">
        <v>153</v>
      </c>
    </row>
    <row r="13" spans="1:6" ht="18" customHeight="1">
      <c r="A13" s="297" t="s">
        <v>137</v>
      </c>
      <c r="B13" s="298" t="s">
        <v>137</v>
      </c>
      <c r="C13" s="1">
        <v>27522</v>
      </c>
      <c r="D13" s="1">
        <v>27557</v>
      </c>
      <c r="E13" s="276">
        <f t="shared" si="0"/>
        <v>35</v>
      </c>
      <c r="F13" s="296" t="s">
        <v>135</v>
      </c>
    </row>
    <row r="14" spans="1:6" ht="18" customHeight="1" thickBot="1">
      <c r="A14" s="299" t="s">
        <v>138</v>
      </c>
      <c r="B14" s="300" t="s">
        <v>138</v>
      </c>
      <c r="C14" s="32">
        <v>100</v>
      </c>
      <c r="D14" s="32">
        <v>10050</v>
      </c>
      <c r="E14" s="277">
        <f t="shared" si="0"/>
        <v>9950</v>
      </c>
      <c r="F14" s="124" t="s">
        <v>25</v>
      </c>
    </row>
    <row r="15" spans="1:6" ht="17.25" customHeight="1">
      <c r="B15" s="206"/>
      <c r="C15" s="206"/>
      <c r="F15" s="207"/>
    </row>
    <row r="16" spans="1:6" ht="17.25" thickBot="1">
      <c r="A16" s="208">
        <v>3</v>
      </c>
      <c r="B16" s="310" t="s">
        <v>106</v>
      </c>
      <c r="C16" s="206"/>
      <c r="F16" s="207"/>
    </row>
    <row r="17" spans="1:6" ht="18" customHeight="1">
      <c r="A17" s="354" t="s">
        <v>110</v>
      </c>
      <c r="B17" s="355"/>
      <c r="C17" s="360" t="s">
        <v>122</v>
      </c>
      <c r="D17" s="360"/>
      <c r="E17" s="361" t="s">
        <v>107</v>
      </c>
      <c r="F17" s="363" t="s">
        <v>108</v>
      </c>
    </row>
    <row r="18" spans="1:6" ht="18" customHeight="1" thickBot="1">
      <c r="A18" s="212" t="s">
        <v>104</v>
      </c>
      <c r="B18" s="213" t="s">
        <v>1</v>
      </c>
      <c r="C18" s="214" t="s">
        <v>111</v>
      </c>
      <c r="D18" s="214" t="s">
        <v>112</v>
      </c>
      <c r="E18" s="362"/>
      <c r="F18" s="364"/>
    </row>
    <row r="19" spans="1:6" ht="18" customHeight="1" thickBot="1">
      <c r="A19" s="350" t="s">
        <v>109</v>
      </c>
      <c r="B19" s="351"/>
      <c r="C19" s="215">
        <v>388882</v>
      </c>
      <c r="D19" s="215">
        <v>496507</v>
      </c>
      <c r="E19" s="216">
        <v>107625</v>
      </c>
      <c r="F19" s="217"/>
    </row>
    <row r="20" spans="1:6" ht="18" customHeight="1">
      <c r="A20" s="348" t="s">
        <v>113</v>
      </c>
      <c r="B20" s="349"/>
      <c r="C20" s="218">
        <f>SUM(C19)</f>
        <v>388882</v>
      </c>
      <c r="D20" s="218">
        <f>SUM(D21:D32)</f>
        <v>496507</v>
      </c>
      <c r="E20" s="211">
        <f t="shared" ref="E20:E32" si="1">D20-C20</f>
        <v>107625</v>
      </c>
      <c r="F20" s="219"/>
    </row>
    <row r="21" spans="1:6" ht="18" customHeight="1">
      <c r="A21" s="304" t="s">
        <v>139</v>
      </c>
      <c r="B21" s="301" t="s">
        <v>140</v>
      </c>
      <c r="C21" s="74">
        <v>204594</v>
      </c>
      <c r="D21" s="74">
        <v>201378</v>
      </c>
      <c r="E21" s="268">
        <f t="shared" si="1"/>
        <v>-3216</v>
      </c>
      <c r="F21" s="307" t="s">
        <v>147</v>
      </c>
    </row>
    <row r="22" spans="1:6" ht="18" customHeight="1">
      <c r="A22" s="303"/>
      <c r="B22" s="301" t="s">
        <v>141</v>
      </c>
      <c r="C22" s="74">
        <v>5072</v>
      </c>
      <c r="D22" s="74">
        <v>3200</v>
      </c>
      <c r="E22" s="268">
        <f t="shared" si="1"/>
        <v>-1872</v>
      </c>
      <c r="F22" s="308" t="s">
        <v>176</v>
      </c>
    </row>
    <row r="23" spans="1:6" ht="18" customHeight="1">
      <c r="A23" s="303"/>
      <c r="B23" s="301" t="s">
        <v>142</v>
      </c>
      <c r="C23" s="74">
        <v>37298</v>
      </c>
      <c r="D23" s="74">
        <v>34240</v>
      </c>
      <c r="E23" s="268">
        <f t="shared" si="1"/>
        <v>-3058</v>
      </c>
      <c r="F23" s="67" t="s">
        <v>182</v>
      </c>
    </row>
    <row r="24" spans="1:6" ht="23.25" customHeight="1">
      <c r="A24" s="306" t="s">
        <v>150</v>
      </c>
      <c r="B24" s="301" t="s">
        <v>143</v>
      </c>
      <c r="C24" s="1">
        <v>14600</v>
      </c>
      <c r="D24" s="1">
        <v>13608</v>
      </c>
      <c r="E24" s="268">
        <f t="shared" si="1"/>
        <v>-992</v>
      </c>
      <c r="F24" s="338" t="s">
        <v>177</v>
      </c>
    </row>
    <row r="25" spans="1:6" ht="23.25" customHeight="1">
      <c r="A25" s="304" t="s">
        <v>144</v>
      </c>
      <c r="B25" s="301" t="s">
        <v>178</v>
      </c>
      <c r="C25" s="77">
        <v>30000</v>
      </c>
      <c r="D25" s="77">
        <v>27400</v>
      </c>
      <c r="E25" s="302">
        <f t="shared" si="1"/>
        <v>-2600</v>
      </c>
      <c r="F25" s="338" t="s">
        <v>179</v>
      </c>
    </row>
    <row r="26" spans="1:6" ht="23.25" customHeight="1">
      <c r="A26" s="305"/>
      <c r="B26" s="337" t="s">
        <v>180</v>
      </c>
      <c r="C26" s="77">
        <v>4900</v>
      </c>
      <c r="D26" s="77">
        <v>5347</v>
      </c>
      <c r="E26" s="302">
        <f t="shared" si="1"/>
        <v>447</v>
      </c>
      <c r="F26" s="338" t="s">
        <v>181</v>
      </c>
    </row>
    <row r="27" spans="1:6" ht="23.25" customHeight="1">
      <c r="A27" s="339"/>
      <c r="B27" s="301" t="s">
        <v>145</v>
      </c>
      <c r="C27" s="77">
        <v>20926</v>
      </c>
      <c r="D27" s="77">
        <v>12120</v>
      </c>
      <c r="E27" s="302">
        <f t="shared" si="1"/>
        <v>-8806</v>
      </c>
      <c r="F27" s="67" t="s">
        <v>183</v>
      </c>
    </row>
    <row r="28" spans="1:6" ht="23.25" customHeight="1">
      <c r="A28" s="220"/>
      <c r="B28" s="301" t="s">
        <v>146</v>
      </c>
      <c r="C28" s="74">
        <v>13190</v>
      </c>
      <c r="D28" s="74">
        <v>28591</v>
      </c>
      <c r="E28" s="268">
        <f>D28-C28</f>
        <v>15401</v>
      </c>
      <c r="F28" s="67" t="s">
        <v>148</v>
      </c>
    </row>
    <row r="29" spans="1:6" ht="23.25" customHeight="1">
      <c r="A29" s="220"/>
      <c r="B29" s="301" t="s">
        <v>151</v>
      </c>
      <c r="C29" s="74">
        <v>55542</v>
      </c>
      <c r="D29" s="74">
        <v>58184</v>
      </c>
      <c r="E29" s="268">
        <f t="shared" si="1"/>
        <v>2642</v>
      </c>
      <c r="F29" s="67" t="s">
        <v>184</v>
      </c>
    </row>
    <row r="30" spans="1:6" ht="23.25" customHeight="1">
      <c r="A30" s="340"/>
      <c r="B30" s="301" t="s">
        <v>152</v>
      </c>
      <c r="C30" s="1">
        <v>0</v>
      </c>
      <c r="D30" s="1">
        <v>109500</v>
      </c>
      <c r="E30" s="268">
        <f t="shared" si="1"/>
        <v>109500</v>
      </c>
      <c r="F30" s="341" t="s">
        <v>149</v>
      </c>
    </row>
    <row r="31" spans="1:6" ht="24" customHeight="1">
      <c r="A31" s="343" t="s">
        <v>185</v>
      </c>
      <c r="B31" s="342" t="s">
        <v>186</v>
      </c>
      <c r="C31" s="1">
        <v>1560</v>
      </c>
      <c r="D31" s="1">
        <v>1714</v>
      </c>
      <c r="E31" s="174">
        <f t="shared" si="1"/>
        <v>154</v>
      </c>
      <c r="F31" s="338" t="s">
        <v>188</v>
      </c>
    </row>
    <row r="32" spans="1:6" ht="26.25" customHeight="1" thickBot="1">
      <c r="A32" s="344" t="s">
        <v>187</v>
      </c>
      <c r="B32" s="345" t="s">
        <v>187</v>
      </c>
      <c r="C32" s="32">
        <v>1200</v>
      </c>
      <c r="D32" s="32">
        <v>1225</v>
      </c>
      <c r="E32" s="289">
        <f t="shared" si="1"/>
        <v>25</v>
      </c>
      <c r="F32" s="346" t="s">
        <v>191</v>
      </c>
    </row>
    <row r="33" ht="22.5" customHeight="1"/>
    <row r="34" ht="22.5" customHeight="1"/>
    <row r="35" ht="16.5" customHeight="1"/>
    <row r="36" ht="33.75" customHeight="1"/>
    <row r="37" ht="45" customHeight="1"/>
    <row r="38" ht="33.75" customHeight="1"/>
    <row r="39" ht="45.75" customHeight="1"/>
    <row r="41" ht="33.75" customHeight="1"/>
    <row r="42" ht="34.5" customHeight="1"/>
    <row r="43" ht="22.5" customHeight="1"/>
    <row r="45" ht="33.75" customHeight="1"/>
    <row r="46" ht="33.75" customHeight="1"/>
    <row r="47" ht="45" customHeight="1"/>
    <row r="48" ht="22.5" customHeight="1"/>
    <row r="49" ht="45" customHeight="1"/>
    <row r="50" ht="45" customHeight="1"/>
    <row r="51" ht="22.5" customHeight="1"/>
    <row r="52" ht="33.75" customHeight="1"/>
    <row r="53" ht="33.75" customHeight="1"/>
    <row r="54" ht="45" customHeight="1"/>
    <row r="55" ht="56.25" customHeight="1"/>
    <row r="56" ht="22.5" customHeight="1"/>
    <row r="57" ht="45" customHeight="1"/>
    <row r="59" ht="33.75" customHeight="1"/>
    <row r="61" ht="22.5" customHeight="1"/>
    <row r="62" ht="45" customHeight="1"/>
    <row r="63" ht="22.5" customHeight="1"/>
  </sheetData>
  <mergeCells count="14">
    <mergeCell ref="A20:B20"/>
    <mergeCell ref="A19:B19"/>
    <mergeCell ref="A9:B9"/>
    <mergeCell ref="A17:B17"/>
    <mergeCell ref="A1:F1"/>
    <mergeCell ref="A4:F4"/>
    <mergeCell ref="A7:B7"/>
    <mergeCell ref="C7:D7"/>
    <mergeCell ref="C17:D17"/>
    <mergeCell ref="E17:E18"/>
    <mergeCell ref="F17:F18"/>
    <mergeCell ref="E7:E8"/>
    <mergeCell ref="F7:F8"/>
    <mergeCell ref="A10:B10"/>
  </mergeCells>
  <phoneticPr fontId="9" type="noConversion"/>
  <pageMargins left="0.25" right="0.25" top="0.32" bottom="0.4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6"/>
  <sheetViews>
    <sheetView topLeftCell="A10" workbookViewId="0">
      <selection activeCell="P9" sqref="P9"/>
    </sheetView>
  </sheetViews>
  <sheetFormatPr defaultRowHeight="16.5"/>
  <cols>
    <col min="1" max="1" width="6.625" customWidth="1"/>
    <col min="2" max="2" width="7.375" customWidth="1"/>
    <col min="3" max="3" width="9.25" customWidth="1"/>
    <col min="4" max="4" width="9.375" customWidth="1"/>
    <col min="5" max="5" width="9.5" customWidth="1"/>
    <col min="6" max="6" width="9.375" style="332" customWidth="1"/>
    <col min="7" max="7" width="9" style="292"/>
    <col min="8" max="8" width="7.25" customWidth="1"/>
    <col min="9" max="9" width="7.5" customWidth="1"/>
    <col min="10" max="10" width="9.5" customWidth="1"/>
    <col min="11" max="11" width="9.75" customWidth="1"/>
    <col min="13" max="13" width="9" style="335"/>
    <col min="14" max="14" width="9" style="179"/>
    <col min="16" max="16" width="10.5" bestFit="1" customWidth="1"/>
  </cols>
  <sheetData>
    <row r="1" spans="1:14" ht="26.25">
      <c r="A1" s="371" t="s">
        <v>120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</row>
    <row r="2" spans="1:14" ht="17.25" thickBot="1"/>
    <row r="3" spans="1:14" ht="22.5" customHeight="1">
      <c r="A3" s="372" t="s">
        <v>47</v>
      </c>
      <c r="B3" s="373"/>
      <c r="C3" s="374"/>
      <c r="D3" s="387" t="s">
        <v>48</v>
      </c>
      <c r="E3" s="373"/>
      <c r="F3" s="373"/>
      <c r="G3" s="374"/>
      <c r="H3" s="372" t="s">
        <v>47</v>
      </c>
      <c r="I3" s="373"/>
      <c r="J3" s="374"/>
      <c r="K3" s="387" t="s">
        <v>48</v>
      </c>
      <c r="L3" s="373"/>
      <c r="M3" s="373"/>
      <c r="N3" s="388"/>
    </row>
    <row r="4" spans="1:14" ht="22.5" customHeight="1" thickBot="1">
      <c r="A4" s="41" t="s">
        <v>0</v>
      </c>
      <c r="B4" s="237" t="s">
        <v>1</v>
      </c>
      <c r="C4" s="237" t="s">
        <v>2</v>
      </c>
      <c r="D4" s="43" t="s">
        <v>93</v>
      </c>
      <c r="E4" s="43" t="s">
        <v>94</v>
      </c>
      <c r="F4" s="272" t="s">
        <v>133</v>
      </c>
      <c r="G4" s="291" t="s">
        <v>49</v>
      </c>
      <c r="H4" s="280" t="s">
        <v>0</v>
      </c>
      <c r="I4" s="281" t="s">
        <v>1</v>
      </c>
      <c r="J4" s="281" t="s">
        <v>2</v>
      </c>
      <c r="K4" s="282" t="s">
        <v>95</v>
      </c>
      <c r="L4" s="282" t="s">
        <v>96</v>
      </c>
      <c r="M4" s="336" t="s">
        <v>132</v>
      </c>
      <c r="N4" s="235" t="s">
        <v>49</v>
      </c>
    </row>
    <row r="5" spans="1:14" ht="21.75" customHeight="1" thickBot="1">
      <c r="A5" s="375" t="s">
        <v>50</v>
      </c>
      <c r="B5" s="376"/>
      <c r="C5" s="377"/>
      <c r="D5" s="33">
        <f>D6+D11+D15+D18+D21</f>
        <v>388882</v>
      </c>
      <c r="E5" s="33">
        <f>E6+E11+E15+E18+E21</f>
        <v>496507</v>
      </c>
      <c r="F5" s="273">
        <f>E5-D5</f>
        <v>107625</v>
      </c>
      <c r="G5" s="245">
        <f>F5/D5</f>
        <v>0.27675490251541601</v>
      </c>
      <c r="H5" s="375" t="s">
        <v>19</v>
      </c>
      <c r="I5" s="376"/>
      <c r="J5" s="377"/>
      <c r="K5" s="71">
        <f>K6+K23+K28+K61+K64</f>
        <v>388882</v>
      </c>
      <c r="L5" s="71">
        <f>L6+L23+L28+L61+L64</f>
        <v>496507</v>
      </c>
      <c r="M5" s="265">
        <f t="shared" ref="M5:M22" si="0">L5-K5</f>
        <v>107625</v>
      </c>
      <c r="N5" s="283">
        <f>M5/K5</f>
        <v>0.27675490251541601</v>
      </c>
    </row>
    <row r="6" spans="1:14" ht="22.5" customHeight="1">
      <c r="A6" s="34" t="s">
        <v>37</v>
      </c>
      <c r="B6" s="35"/>
      <c r="C6" s="312" t="s">
        <v>35</v>
      </c>
      <c r="D6" s="36">
        <f>D7</f>
        <v>312100</v>
      </c>
      <c r="E6" s="36">
        <f>E7</f>
        <v>421900</v>
      </c>
      <c r="F6" s="274">
        <f>F7</f>
        <v>109800</v>
      </c>
      <c r="G6" s="246">
        <f>F6/D6</f>
        <v>0.35181031720602374</v>
      </c>
      <c r="H6" s="159" t="s">
        <v>33</v>
      </c>
      <c r="I6" s="393" t="s">
        <v>35</v>
      </c>
      <c r="J6" s="393"/>
      <c r="K6" s="72">
        <f>K7+K13+K17</f>
        <v>246964</v>
      </c>
      <c r="L6" s="72">
        <f>L7+L13+L17</f>
        <v>238818</v>
      </c>
      <c r="M6" s="266">
        <f t="shared" si="0"/>
        <v>-8146</v>
      </c>
      <c r="N6" s="284">
        <f>M6/K6</f>
        <v>-3.2984564551918498E-2</v>
      </c>
    </row>
    <row r="7" spans="1:14" ht="22.5" customHeight="1">
      <c r="A7" s="26"/>
      <c r="B7" s="21" t="s">
        <v>37</v>
      </c>
      <c r="C7" s="119" t="s">
        <v>38</v>
      </c>
      <c r="D7" s="22">
        <f>SUM(D8:D10)</f>
        <v>312100</v>
      </c>
      <c r="E7" s="22">
        <f>SUM(E8:E10)</f>
        <v>421900</v>
      </c>
      <c r="F7" s="275">
        <f>E7-D7</f>
        <v>109800</v>
      </c>
      <c r="G7" s="247">
        <f>F7/D7</f>
        <v>0.35181031720602374</v>
      </c>
      <c r="H7" s="160"/>
      <c r="I7" s="161" t="s">
        <v>64</v>
      </c>
      <c r="J7" s="119" t="s">
        <v>34</v>
      </c>
      <c r="K7" s="22">
        <f>SUM(K8:K12)</f>
        <v>204594</v>
      </c>
      <c r="L7" s="22">
        <f>SUM(L8:L12)</f>
        <v>201378</v>
      </c>
      <c r="M7" s="267">
        <f t="shared" si="0"/>
        <v>-3216</v>
      </c>
      <c r="N7" s="285">
        <f>M7/K7</f>
        <v>-1.5718936039180034E-2</v>
      </c>
    </row>
    <row r="8" spans="1:14" ht="20.25" customHeight="1">
      <c r="A8" s="391"/>
      <c r="B8" s="18"/>
      <c r="C8" s="15" t="s">
        <v>4</v>
      </c>
      <c r="D8" s="1">
        <v>250000</v>
      </c>
      <c r="E8" s="1">
        <v>250000</v>
      </c>
      <c r="F8" s="276">
        <f>E8-D8</f>
        <v>0</v>
      </c>
      <c r="G8" s="248">
        <f>F8/D8</f>
        <v>0</v>
      </c>
      <c r="H8" s="44"/>
      <c r="I8" s="10"/>
      <c r="J8" s="174" t="s">
        <v>9</v>
      </c>
      <c r="K8" s="74">
        <v>163596</v>
      </c>
      <c r="L8" s="74">
        <v>161148</v>
      </c>
      <c r="M8" s="268">
        <f t="shared" si="0"/>
        <v>-2448</v>
      </c>
      <c r="N8" s="286">
        <f>M8/K8</f>
        <v>-1.4963691043790802E-2</v>
      </c>
    </row>
    <row r="9" spans="1:14" ht="22.5" customHeight="1">
      <c r="A9" s="391"/>
      <c r="B9" s="18"/>
      <c r="C9" s="15" t="s">
        <v>21</v>
      </c>
      <c r="D9" s="1">
        <v>62100</v>
      </c>
      <c r="E9" s="1">
        <v>171900</v>
      </c>
      <c r="F9" s="276">
        <f>E9-D9</f>
        <v>109800</v>
      </c>
      <c r="G9" s="248">
        <f>F9/D9</f>
        <v>1.7681159420289856</v>
      </c>
      <c r="H9" s="44"/>
      <c r="I9" s="11"/>
      <c r="J9" s="174" t="s">
        <v>27</v>
      </c>
      <c r="K9" s="74">
        <v>4800</v>
      </c>
      <c r="L9" s="74">
        <v>4800</v>
      </c>
      <c r="M9" s="268">
        <f t="shared" si="0"/>
        <v>0</v>
      </c>
      <c r="N9" s="286">
        <f t="shared" ref="N9:N12" si="1">M9/K9</f>
        <v>0</v>
      </c>
    </row>
    <row r="10" spans="1:14" ht="22.5" customHeight="1" thickBot="1">
      <c r="A10" s="392"/>
      <c r="B10" s="130"/>
      <c r="C10" s="39" t="s">
        <v>26</v>
      </c>
      <c r="D10" s="32">
        <v>0</v>
      </c>
      <c r="E10" s="32">
        <v>0</v>
      </c>
      <c r="F10" s="276">
        <f t="shared" ref="F10" si="2">E10-D10</f>
        <v>0</v>
      </c>
      <c r="G10" s="249">
        <v>0</v>
      </c>
      <c r="H10" s="44"/>
      <c r="I10" s="11"/>
      <c r="J10" s="53" t="s">
        <v>10</v>
      </c>
      <c r="K10" s="74">
        <v>13633</v>
      </c>
      <c r="L10" s="74">
        <v>13429</v>
      </c>
      <c r="M10" s="268">
        <f t="shared" si="0"/>
        <v>-204</v>
      </c>
      <c r="N10" s="286">
        <f t="shared" si="1"/>
        <v>-1.4963691043790802E-2</v>
      </c>
    </row>
    <row r="11" spans="1:14" ht="22.5" customHeight="1">
      <c r="A11" s="34" t="s">
        <v>39</v>
      </c>
      <c r="B11" s="135"/>
      <c r="C11" s="136" t="s">
        <v>35</v>
      </c>
      <c r="D11" s="36">
        <f>D12</f>
        <v>36160</v>
      </c>
      <c r="E11" s="36">
        <f>E12</f>
        <v>24000</v>
      </c>
      <c r="F11" s="274">
        <f>F12</f>
        <v>-12160</v>
      </c>
      <c r="G11" s="246">
        <f>G12</f>
        <v>-0.33628318584070799</v>
      </c>
      <c r="H11" s="44"/>
      <c r="I11" s="11"/>
      <c r="J11" s="53" t="s">
        <v>11</v>
      </c>
      <c r="K11" s="74">
        <v>14315</v>
      </c>
      <c r="L11" s="74">
        <v>14101</v>
      </c>
      <c r="M11" s="268">
        <f t="shared" si="0"/>
        <v>-214</v>
      </c>
      <c r="N11" s="286">
        <f t="shared" si="1"/>
        <v>-1.4949353824659449E-2</v>
      </c>
    </row>
    <row r="12" spans="1:14" ht="22.5" customHeight="1">
      <c r="A12" s="120"/>
      <c r="B12" s="23" t="s">
        <v>39</v>
      </c>
      <c r="C12" s="119" t="s">
        <v>38</v>
      </c>
      <c r="D12" s="22">
        <f>SUM(D13:D14)</f>
        <v>36160</v>
      </c>
      <c r="E12" s="22">
        <f>SUM(E13:E14)</f>
        <v>24000</v>
      </c>
      <c r="F12" s="275">
        <f>E12-D12</f>
        <v>-12160</v>
      </c>
      <c r="G12" s="247">
        <f t="shared" ref="G12:G22" si="3">F12/D12</f>
        <v>-0.33628318584070799</v>
      </c>
      <c r="H12" s="44"/>
      <c r="I12" s="11"/>
      <c r="J12" s="156" t="s">
        <v>12</v>
      </c>
      <c r="K12" s="74">
        <v>8250</v>
      </c>
      <c r="L12" s="74">
        <v>7900</v>
      </c>
      <c r="M12" s="268">
        <f t="shared" si="0"/>
        <v>-350</v>
      </c>
      <c r="N12" s="286">
        <f t="shared" si="1"/>
        <v>-4.2424242424242427E-2</v>
      </c>
    </row>
    <row r="13" spans="1:14" ht="22.5" customHeight="1">
      <c r="A13" s="44"/>
      <c r="B13" s="19"/>
      <c r="C13" s="174" t="s">
        <v>5</v>
      </c>
      <c r="D13" s="1">
        <v>16160</v>
      </c>
      <c r="E13" s="1">
        <v>24000</v>
      </c>
      <c r="F13" s="276">
        <f>E13-D13</f>
        <v>7840</v>
      </c>
      <c r="G13" s="248">
        <f>F13/D13</f>
        <v>0.48514851485148514</v>
      </c>
      <c r="H13" s="44"/>
      <c r="I13" s="157" t="s">
        <v>41</v>
      </c>
      <c r="J13" s="172" t="s">
        <v>42</v>
      </c>
      <c r="K13" s="73">
        <f>SUM(K14:K16)</f>
        <v>5072</v>
      </c>
      <c r="L13" s="73">
        <f>SUM(L14:L16)</f>
        <v>3200</v>
      </c>
      <c r="M13" s="267">
        <f t="shared" si="0"/>
        <v>-1872</v>
      </c>
      <c r="N13" s="285">
        <f t="shared" ref="N13:N22" si="4">M13/K13</f>
        <v>-0.36908517350157727</v>
      </c>
    </row>
    <row r="14" spans="1:14" ht="25.5" customHeight="1" thickBot="1">
      <c r="A14" s="45"/>
      <c r="B14" s="37"/>
      <c r="C14" s="31" t="s">
        <v>6</v>
      </c>
      <c r="D14" s="32">
        <v>20000</v>
      </c>
      <c r="E14" s="32">
        <v>0</v>
      </c>
      <c r="F14" s="276">
        <f>E14-D14</f>
        <v>-20000</v>
      </c>
      <c r="G14" s="249">
        <f>F14/D14</f>
        <v>-1</v>
      </c>
      <c r="H14" s="44"/>
      <c r="I14" s="7"/>
      <c r="J14" s="174" t="s">
        <v>13</v>
      </c>
      <c r="K14" s="74">
        <v>2672</v>
      </c>
      <c r="L14" s="74">
        <v>1200</v>
      </c>
      <c r="M14" s="268">
        <f t="shared" si="0"/>
        <v>-1472</v>
      </c>
      <c r="N14" s="286">
        <f t="shared" si="4"/>
        <v>-0.55089820359281438</v>
      </c>
    </row>
    <row r="15" spans="1:14" ht="24" customHeight="1">
      <c r="A15" s="34" t="s">
        <v>7</v>
      </c>
      <c r="B15" s="311"/>
      <c r="C15" s="312" t="s">
        <v>35</v>
      </c>
      <c r="D15" s="36">
        <f>D16</f>
        <v>13000</v>
      </c>
      <c r="E15" s="36">
        <f>E16</f>
        <v>13000</v>
      </c>
      <c r="F15" s="274">
        <f t="shared" ref="F15:F21" si="5">E15-D15</f>
        <v>0</v>
      </c>
      <c r="G15" s="246">
        <f t="shared" si="3"/>
        <v>0</v>
      </c>
      <c r="H15" s="44"/>
      <c r="I15" s="8"/>
      <c r="J15" s="174" t="s">
        <v>28</v>
      </c>
      <c r="K15" s="74">
        <v>1200</v>
      </c>
      <c r="L15" s="74">
        <v>1000</v>
      </c>
      <c r="M15" s="268">
        <f t="shared" si="0"/>
        <v>-200</v>
      </c>
      <c r="N15" s="286">
        <f t="shared" si="4"/>
        <v>-0.16666666666666666</v>
      </c>
    </row>
    <row r="16" spans="1:14" ht="24" customHeight="1">
      <c r="A16" s="27"/>
      <c r="B16" s="24" t="s">
        <v>7</v>
      </c>
      <c r="C16" s="119" t="s">
        <v>38</v>
      </c>
      <c r="D16" s="22">
        <f>D17</f>
        <v>13000</v>
      </c>
      <c r="E16" s="22">
        <f>E17</f>
        <v>13000</v>
      </c>
      <c r="F16" s="275">
        <f t="shared" si="5"/>
        <v>0</v>
      </c>
      <c r="G16" s="247">
        <f t="shared" si="3"/>
        <v>0</v>
      </c>
      <c r="H16" s="44"/>
      <c r="I16" s="9"/>
      <c r="J16" s="174" t="s">
        <v>14</v>
      </c>
      <c r="K16" s="74">
        <v>1200</v>
      </c>
      <c r="L16" s="74">
        <v>1000</v>
      </c>
      <c r="M16" s="268">
        <f t="shared" si="0"/>
        <v>-200</v>
      </c>
      <c r="N16" s="286">
        <f t="shared" si="4"/>
        <v>-0.16666666666666666</v>
      </c>
    </row>
    <row r="17" spans="1:14" ht="24" customHeight="1" thickBot="1">
      <c r="A17" s="29"/>
      <c r="B17" s="38"/>
      <c r="C17" s="39" t="s">
        <v>8</v>
      </c>
      <c r="D17" s="32">
        <v>13000</v>
      </c>
      <c r="E17" s="32">
        <v>13000</v>
      </c>
      <c r="F17" s="277">
        <f t="shared" si="5"/>
        <v>0</v>
      </c>
      <c r="G17" s="249">
        <f>F17/D17</f>
        <v>0</v>
      </c>
      <c r="H17" s="44"/>
      <c r="I17" s="158" t="s">
        <v>43</v>
      </c>
      <c r="J17" s="172" t="s">
        <v>42</v>
      </c>
      <c r="K17" s="73">
        <f>SUM(K18:K22)</f>
        <v>37298</v>
      </c>
      <c r="L17" s="73">
        <f>SUM(L18:L22)</f>
        <v>34240</v>
      </c>
      <c r="M17" s="267">
        <f t="shared" si="0"/>
        <v>-3058</v>
      </c>
      <c r="N17" s="285">
        <f t="shared" si="4"/>
        <v>-8.198831036516703E-2</v>
      </c>
    </row>
    <row r="18" spans="1:14" ht="27.75" customHeight="1">
      <c r="A18" s="34" t="s">
        <v>40</v>
      </c>
      <c r="B18" s="311"/>
      <c r="C18" s="312" t="s">
        <v>35</v>
      </c>
      <c r="D18" s="36">
        <f>D19</f>
        <v>27522</v>
      </c>
      <c r="E18" s="36">
        <f>E19</f>
        <v>27557</v>
      </c>
      <c r="F18" s="274">
        <f t="shared" si="5"/>
        <v>35</v>
      </c>
      <c r="G18" s="246">
        <f t="shared" si="3"/>
        <v>1.2717099048034301E-3</v>
      </c>
      <c r="H18" s="44"/>
      <c r="I18" s="5"/>
      <c r="J18" s="174" t="s">
        <v>15</v>
      </c>
      <c r="K18" s="74">
        <v>1200</v>
      </c>
      <c r="L18" s="74">
        <v>600</v>
      </c>
      <c r="M18" s="268">
        <f t="shared" si="0"/>
        <v>-600</v>
      </c>
      <c r="N18" s="286">
        <f t="shared" si="4"/>
        <v>-0.5</v>
      </c>
    </row>
    <row r="19" spans="1:14" ht="25.5" customHeight="1">
      <c r="A19" s="28"/>
      <c r="B19" s="22" t="s">
        <v>40</v>
      </c>
      <c r="C19" s="119" t="s">
        <v>38</v>
      </c>
      <c r="D19" s="22">
        <f>D20</f>
        <v>27522</v>
      </c>
      <c r="E19" s="22">
        <f>E20</f>
        <v>27557</v>
      </c>
      <c r="F19" s="275">
        <f>E19-D19</f>
        <v>35</v>
      </c>
      <c r="G19" s="247">
        <f t="shared" si="3"/>
        <v>1.2717099048034301E-3</v>
      </c>
      <c r="H19" s="44"/>
      <c r="I19" s="6"/>
      <c r="J19" s="173" t="s">
        <v>65</v>
      </c>
      <c r="K19" s="74">
        <v>4562</v>
      </c>
      <c r="L19" s="74">
        <v>4100</v>
      </c>
      <c r="M19" s="268">
        <f t="shared" si="0"/>
        <v>-462</v>
      </c>
      <c r="N19" s="286">
        <f t="shared" si="4"/>
        <v>-0.10127137220517317</v>
      </c>
    </row>
    <row r="20" spans="1:14" ht="25.5" customHeight="1" thickBot="1">
      <c r="A20" s="29"/>
      <c r="B20" s="40"/>
      <c r="C20" s="31" t="s">
        <v>20</v>
      </c>
      <c r="D20" s="32">
        <v>27522</v>
      </c>
      <c r="E20" s="32">
        <v>27557</v>
      </c>
      <c r="F20" s="277">
        <f t="shared" si="5"/>
        <v>35</v>
      </c>
      <c r="G20" s="249">
        <f>F20/D20</f>
        <v>1.2717099048034301E-3</v>
      </c>
      <c r="H20" s="44"/>
      <c r="I20" s="6"/>
      <c r="J20" s="13" t="s">
        <v>16</v>
      </c>
      <c r="K20" s="74">
        <v>17160</v>
      </c>
      <c r="L20" s="74">
        <v>22000</v>
      </c>
      <c r="M20" s="268">
        <f t="shared" si="0"/>
        <v>4840</v>
      </c>
      <c r="N20" s="286">
        <f t="shared" si="4"/>
        <v>0.28205128205128205</v>
      </c>
    </row>
    <row r="21" spans="1:14" ht="25.5" customHeight="1">
      <c r="A21" s="126" t="s">
        <v>22</v>
      </c>
      <c r="B21" s="314"/>
      <c r="C21" s="315" t="s">
        <v>35</v>
      </c>
      <c r="D21" s="125">
        <f>D22</f>
        <v>100</v>
      </c>
      <c r="E21" s="125">
        <f>E22</f>
        <v>10050</v>
      </c>
      <c r="F21" s="278">
        <f t="shared" si="5"/>
        <v>9950</v>
      </c>
      <c r="G21" s="252">
        <f t="shared" si="3"/>
        <v>99.5</v>
      </c>
      <c r="H21" s="44"/>
      <c r="I21" s="6"/>
      <c r="J21" s="173" t="s">
        <v>67</v>
      </c>
      <c r="K21" s="74">
        <v>7776</v>
      </c>
      <c r="L21" s="74">
        <v>2740</v>
      </c>
      <c r="M21" s="268">
        <f t="shared" si="0"/>
        <v>-5036</v>
      </c>
      <c r="N21" s="286">
        <f t="shared" si="4"/>
        <v>-0.64763374485596703</v>
      </c>
    </row>
    <row r="22" spans="1:14" ht="25.5" customHeight="1" thickBot="1">
      <c r="A22" s="28"/>
      <c r="B22" s="22" t="s">
        <v>22</v>
      </c>
      <c r="C22" s="119" t="s">
        <v>38</v>
      </c>
      <c r="D22" s="22">
        <f>D23</f>
        <v>100</v>
      </c>
      <c r="E22" s="22">
        <f>E23</f>
        <v>10050</v>
      </c>
      <c r="F22" s="275">
        <f>E22-D22</f>
        <v>9950</v>
      </c>
      <c r="G22" s="247">
        <f t="shared" si="3"/>
        <v>99.5</v>
      </c>
      <c r="H22" s="45"/>
      <c r="I22" s="46"/>
      <c r="J22" s="31" t="s">
        <v>17</v>
      </c>
      <c r="K22" s="75">
        <v>6600</v>
      </c>
      <c r="L22" s="75">
        <v>4800</v>
      </c>
      <c r="M22" s="268">
        <f t="shared" si="0"/>
        <v>-1800</v>
      </c>
      <c r="N22" s="286">
        <f t="shared" si="4"/>
        <v>-0.27272727272727271</v>
      </c>
    </row>
    <row r="23" spans="1:14" ht="25.5" customHeight="1" thickBot="1">
      <c r="A23" s="29"/>
      <c r="B23" s="30"/>
      <c r="C23" s="31" t="s">
        <v>22</v>
      </c>
      <c r="D23" s="32">
        <v>100</v>
      </c>
      <c r="E23" s="32">
        <v>10050</v>
      </c>
      <c r="F23" s="277">
        <f>E23-D23</f>
        <v>9950</v>
      </c>
      <c r="G23" s="249">
        <f>F23/D23</f>
        <v>99.5</v>
      </c>
      <c r="H23" s="47" t="s">
        <v>44</v>
      </c>
      <c r="I23" s="393" t="s">
        <v>36</v>
      </c>
      <c r="J23" s="393"/>
      <c r="K23" s="72">
        <f>K24</f>
        <v>14600</v>
      </c>
      <c r="L23" s="72">
        <f>L24</f>
        <v>13608</v>
      </c>
      <c r="M23" s="266">
        <f t="shared" ref="M23:M60" si="6">L23-K23</f>
        <v>-992</v>
      </c>
      <c r="N23" s="284">
        <f t="shared" ref="N23:N47" si="7">M23/K23</f>
        <v>-6.7945205479452056E-2</v>
      </c>
    </row>
    <row r="24" spans="1:14" ht="24" customHeight="1">
      <c r="A24" s="180"/>
      <c r="B24" s="181"/>
      <c r="C24" s="181"/>
      <c r="D24" s="181"/>
      <c r="E24" s="181"/>
      <c r="F24" s="333"/>
      <c r="G24" s="293"/>
      <c r="H24" s="186"/>
      <c r="I24" s="161" t="s">
        <v>18</v>
      </c>
      <c r="J24" s="171" t="s">
        <v>42</v>
      </c>
      <c r="K24" s="76">
        <f>SUM(K25:K27)</f>
        <v>14600</v>
      </c>
      <c r="L24" s="76">
        <f>SUM(L25:L27)</f>
        <v>13608</v>
      </c>
      <c r="M24" s="267">
        <f t="shared" si="6"/>
        <v>-992</v>
      </c>
      <c r="N24" s="285">
        <f t="shared" si="7"/>
        <v>-6.7945205479452056E-2</v>
      </c>
    </row>
    <row r="25" spans="1:14" ht="27" customHeight="1">
      <c r="A25" s="180"/>
      <c r="B25" s="181"/>
      <c r="C25" s="181"/>
      <c r="D25" s="181"/>
      <c r="E25" s="181"/>
      <c r="F25" s="333"/>
      <c r="G25" s="293"/>
      <c r="H25" s="48"/>
      <c r="I25" s="14"/>
      <c r="J25" s="16" t="s">
        <v>18</v>
      </c>
      <c r="K25" s="77">
        <v>2400</v>
      </c>
      <c r="L25" s="77">
        <v>2400</v>
      </c>
      <c r="M25" s="268">
        <f t="shared" si="6"/>
        <v>0</v>
      </c>
      <c r="N25" s="286">
        <f>M25/K25</f>
        <v>0</v>
      </c>
    </row>
    <row r="26" spans="1:14" ht="27" customHeight="1">
      <c r="A26" s="180"/>
      <c r="B26" s="181"/>
      <c r="C26" s="181"/>
      <c r="D26" s="181"/>
      <c r="E26" s="181"/>
      <c r="F26" s="333"/>
      <c r="G26" s="294"/>
      <c r="H26" s="49"/>
      <c r="I26" s="12"/>
      <c r="J26" s="173" t="s">
        <v>68</v>
      </c>
      <c r="K26" s="74">
        <v>1800</v>
      </c>
      <c r="L26" s="74">
        <v>1000</v>
      </c>
      <c r="M26" s="268">
        <f>L26-K26</f>
        <v>-800</v>
      </c>
      <c r="N26" s="286">
        <f>M26/K26</f>
        <v>-0.44444444444444442</v>
      </c>
    </row>
    <row r="27" spans="1:14" ht="27.75" customHeight="1" thickBot="1">
      <c r="A27" s="180"/>
      <c r="B27" s="181"/>
      <c r="C27" s="181"/>
      <c r="D27" s="181"/>
      <c r="E27" s="181"/>
      <c r="F27" s="333"/>
      <c r="G27" s="294"/>
      <c r="H27" s="50"/>
      <c r="I27" s="38"/>
      <c r="J27" s="162" t="s">
        <v>66</v>
      </c>
      <c r="K27" s="75">
        <v>10400</v>
      </c>
      <c r="L27" s="75">
        <v>10208</v>
      </c>
      <c r="M27" s="268">
        <f>L27-K27</f>
        <v>-192</v>
      </c>
      <c r="N27" s="286">
        <f>M27/K27</f>
        <v>-1.8461538461538463E-2</v>
      </c>
    </row>
    <row r="28" spans="1:14" ht="30" customHeight="1">
      <c r="A28" s="180"/>
      <c r="B28" s="181"/>
      <c r="C28" s="181"/>
      <c r="D28" s="181"/>
      <c r="E28" s="181"/>
      <c r="F28" s="333"/>
      <c r="G28" s="294"/>
      <c r="H28" s="379" t="s">
        <v>92</v>
      </c>
      <c r="I28" s="381" t="s">
        <v>36</v>
      </c>
      <c r="J28" s="382"/>
      <c r="K28" s="72">
        <f>K29+K32+K34+K42+K47+K56</f>
        <v>124558</v>
      </c>
      <c r="L28" s="72">
        <f>L29+L32+L34+L42+L47+L56</f>
        <v>241142</v>
      </c>
      <c r="M28" s="266">
        <f t="shared" si="6"/>
        <v>116584</v>
      </c>
      <c r="N28" s="284">
        <f t="shared" si="7"/>
        <v>0.93598163104738352</v>
      </c>
    </row>
    <row r="29" spans="1:14" ht="26.25" customHeight="1">
      <c r="A29" s="180"/>
      <c r="B29" s="181"/>
      <c r="C29" s="181"/>
      <c r="D29" s="181"/>
      <c r="E29" s="181"/>
      <c r="F29" s="333"/>
      <c r="G29" s="294"/>
      <c r="H29" s="380"/>
      <c r="I29" s="316" t="s">
        <v>46</v>
      </c>
      <c r="J29" s="315" t="s">
        <v>42</v>
      </c>
      <c r="K29" s="163">
        <f>SUM(K30:K31)</f>
        <v>30000</v>
      </c>
      <c r="L29" s="163">
        <f>SUM(L30:L31)</f>
        <v>27400</v>
      </c>
      <c r="M29" s="267">
        <f>L29-K29</f>
        <v>-2600</v>
      </c>
      <c r="N29" s="285">
        <f t="shared" si="7"/>
        <v>-8.666666666666667E-2</v>
      </c>
    </row>
    <row r="30" spans="1:14" ht="27.75" customHeight="1">
      <c r="A30" s="180"/>
      <c r="B30" s="181"/>
      <c r="C30" s="181"/>
      <c r="D30" s="181"/>
      <c r="E30" s="181"/>
      <c r="F30" s="333"/>
      <c r="G30" s="294"/>
      <c r="H30" s="51"/>
      <c r="I30" s="79"/>
      <c r="J30" s="82" t="s">
        <v>73</v>
      </c>
      <c r="K30" s="74">
        <v>23400</v>
      </c>
      <c r="L30" s="74">
        <v>23400</v>
      </c>
      <c r="M30" s="268">
        <f>L30-K30</f>
        <v>0</v>
      </c>
      <c r="N30" s="286">
        <f>M30/K30</f>
        <v>0</v>
      </c>
    </row>
    <row r="31" spans="1:14" ht="27.75" customHeight="1">
      <c r="A31" s="180"/>
      <c r="B31" s="181"/>
      <c r="C31" s="181"/>
      <c r="D31" s="181"/>
      <c r="E31" s="181"/>
      <c r="F31" s="333"/>
      <c r="G31" s="294"/>
      <c r="H31" s="51"/>
      <c r="I31" s="79"/>
      <c r="J31" s="175" t="s">
        <v>85</v>
      </c>
      <c r="K31" s="178">
        <v>6600</v>
      </c>
      <c r="L31" s="178">
        <v>4000</v>
      </c>
      <c r="M31" s="268">
        <f>L31-K31</f>
        <v>-2600</v>
      </c>
      <c r="N31" s="286">
        <f>M31/K31</f>
        <v>-0.39393939393939392</v>
      </c>
    </row>
    <row r="32" spans="1:14" ht="27.75" customHeight="1">
      <c r="A32" s="180"/>
      <c r="B32" s="181"/>
      <c r="C32" s="181"/>
      <c r="D32" s="181"/>
      <c r="E32" s="181"/>
      <c r="F32" s="333"/>
      <c r="G32" s="294"/>
      <c r="H32" s="51"/>
      <c r="I32" s="383" t="s">
        <v>53</v>
      </c>
      <c r="J32" s="80" t="s">
        <v>38</v>
      </c>
      <c r="K32" s="80">
        <f>K33</f>
        <v>4900</v>
      </c>
      <c r="L32" s="80">
        <f>L33</f>
        <v>5347</v>
      </c>
      <c r="M32" s="267">
        <f t="shared" si="6"/>
        <v>447</v>
      </c>
      <c r="N32" s="285">
        <f t="shared" si="7"/>
        <v>9.1224489795918365E-2</v>
      </c>
    </row>
    <row r="33" spans="1:16" ht="27.75" customHeight="1">
      <c r="A33" s="180"/>
      <c r="B33" s="181"/>
      <c r="C33" s="181"/>
      <c r="D33" s="181"/>
      <c r="E33" s="181"/>
      <c r="F33" s="333"/>
      <c r="G33" s="294"/>
      <c r="H33" s="51"/>
      <c r="I33" s="384"/>
      <c r="J33" s="13" t="s">
        <v>84</v>
      </c>
      <c r="K33" s="74">
        <v>4900</v>
      </c>
      <c r="L33" s="74">
        <v>5347</v>
      </c>
      <c r="M33" s="268">
        <f t="shared" si="6"/>
        <v>447</v>
      </c>
      <c r="N33" s="286">
        <f>M33/K33</f>
        <v>9.1224489795918365E-2</v>
      </c>
    </row>
    <row r="34" spans="1:16" ht="30.75" customHeight="1">
      <c r="A34" s="180"/>
      <c r="B34" s="181"/>
      <c r="C34" s="181"/>
      <c r="D34" s="181"/>
      <c r="E34" s="181"/>
      <c r="F34" s="333"/>
      <c r="G34" s="294"/>
      <c r="H34" s="51"/>
      <c r="I34" s="378" t="s">
        <v>45</v>
      </c>
      <c r="J34" s="172" t="s">
        <v>42</v>
      </c>
      <c r="K34" s="73">
        <f>SUM(K35:K41)</f>
        <v>20926</v>
      </c>
      <c r="L34" s="73">
        <f>SUM(L35:L41)</f>
        <v>12120</v>
      </c>
      <c r="M34" s="267">
        <f t="shared" si="6"/>
        <v>-8806</v>
      </c>
      <c r="N34" s="285">
        <f t="shared" si="7"/>
        <v>-0.42081620950014337</v>
      </c>
    </row>
    <row r="35" spans="1:16" ht="29.25" customHeight="1">
      <c r="A35" s="180"/>
      <c r="B35" s="181"/>
      <c r="C35" s="181"/>
      <c r="D35" s="181"/>
      <c r="E35" s="181"/>
      <c r="F35" s="333"/>
      <c r="G35" s="294"/>
      <c r="H35" s="51"/>
      <c r="I35" s="378"/>
      <c r="J35" s="81" t="s">
        <v>55</v>
      </c>
      <c r="K35" s="74">
        <v>3400</v>
      </c>
      <c r="L35" s="74">
        <v>900</v>
      </c>
      <c r="M35" s="268">
        <f t="shared" ref="M35:M46" si="8">L35-K35</f>
        <v>-2500</v>
      </c>
      <c r="N35" s="286">
        <f>M35/K35</f>
        <v>-0.73529411764705888</v>
      </c>
    </row>
    <row r="36" spans="1:16" ht="28.5" customHeight="1">
      <c r="A36" s="180"/>
      <c r="B36" s="181"/>
      <c r="C36" s="181"/>
      <c r="D36" s="181"/>
      <c r="E36" s="181"/>
      <c r="F36" s="333"/>
      <c r="G36" s="294"/>
      <c r="H36" s="51"/>
      <c r="I36" s="378"/>
      <c r="J36" s="81" t="s">
        <v>74</v>
      </c>
      <c r="K36" s="74">
        <v>6600</v>
      </c>
      <c r="L36" s="74">
        <v>6600</v>
      </c>
      <c r="M36" s="268">
        <f t="shared" si="8"/>
        <v>0</v>
      </c>
      <c r="N36" s="286">
        <f t="shared" ref="N36" si="9">M36/K36</f>
        <v>0</v>
      </c>
    </row>
    <row r="37" spans="1:16" ht="36" customHeight="1">
      <c r="A37" s="180"/>
      <c r="B37" s="181"/>
      <c r="C37" s="181"/>
      <c r="D37" s="181"/>
      <c r="E37" s="181"/>
      <c r="F37" s="333"/>
      <c r="G37" s="294"/>
      <c r="H37" s="51"/>
      <c r="I37" s="378"/>
      <c r="J37" s="82" t="s">
        <v>56</v>
      </c>
      <c r="K37" s="13">
        <v>2420</v>
      </c>
      <c r="L37" s="13">
        <v>420</v>
      </c>
      <c r="M37" s="268">
        <f t="shared" si="8"/>
        <v>-2000</v>
      </c>
      <c r="N37" s="286">
        <f>M37/K37</f>
        <v>-0.82644628099173556</v>
      </c>
    </row>
    <row r="38" spans="1:16" ht="28.5" customHeight="1">
      <c r="A38" s="180"/>
      <c r="B38" s="181"/>
      <c r="C38" s="181"/>
      <c r="D38" s="181"/>
      <c r="E38" s="181"/>
      <c r="F38" s="333"/>
      <c r="G38" s="294"/>
      <c r="H38" s="51"/>
      <c r="I38" s="378"/>
      <c r="J38" s="82" t="s">
        <v>83</v>
      </c>
      <c r="K38" s="170">
        <v>1860</v>
      </c>
      <c r="L38" s="170">
        <v>2800</v>
      </c>
      <c r="M38" s="268">
        <f t="shared" si="8"/>
        <v>940</v>
      </c>
      <c r="N38" s="286">
        <f>M38/K38</f>
        <v>0.5053763440860215</v>
      </c>
    </row>
    <row r="39" spans="1:16" ht="28.5" customHeight="1">
      <c r="A39" s="180"/>
      <c r="B39" s="181"/>
      <c r="C39" s="181"/>
      <c r="D39" s="181"/>
      <c r="E39" s="181"/>
      <c r="F39" s="333"/>
      <c r="G39" s="294"/>
      <c r="H39" s="51"/>
      <c r="I39" s="378"/>
      <c r="J39" s="173" t="s">
        <v>75</v>
      </c>
      <c r="K39" s="74">
        <v>3800</v>
      </c>
      <c r="L39" s="74">
        <v>800</v>
      </c>
      <c r="M39" s="268">
        <f t="shared" si="8"/>
        <v>-3000</v>
      </c>
      <c r="N39" s="286">
        <f>M39/K39</f>
        <v>-0.78947368421052633</v>
      </c>
    </row>
    <row r="40" spans="1:16" ht="28.5" customHeight="1">
      <c r="A40" s="180"/>
      <c r="B40" s="181"/>
      <c r="C40" s="181"/>
      <c r="D40" s="181"/>
      <c r="E40" s="181"/>
      <c r="F40" s="333"/>
      <c r="G40" s="294"/>
      <c r="H40" s="51"/>
      <c r="I40" s="378"/>
      <c r="J40" s="173" t="s">
        <v>72</v>
      </c>
      <c r="K40" s="74">
        <v>2000</v>
      </c>
      <c r="L40" s="74">
        <v>0</v>
      </c>
      <c r="M40" s="268">
        <f t="shared" si="8"/>
        <v>-2000</v>
      </c>
      <c r="N40" s="286">
        <f>M40/K40</f>
        <v>-1</v>
      </c>
    </row>
    <row r="41" spans="1:16" ht="28.5" customHeight="1">
      <c r="A41" s="180"/>
      <c r="B41" s="181"/>
      <c r="C41" s="181"/>
      <c r="D41" s="181"/>
      <c r="E41" s="181"/>
      <c r="F41" s="333"/>
      <c r="G41" s="294"/>
      <c r="H41" s="51"/>
      <c r="I41" s="378"/>
      <c r="J41" s="173" t="s">
        <v>71</v>
      </c>
      <c r="K41" s="74">
        <v>846</v>
      </c>
      <c r="L41" s="74">
        <v>600</v>
      </c>
      <c r="M41" s="268">
        <f t="shared" si="8"/>
        <v>-246</v>
      </c>
      <c r="N41" s="286">
        <f>M41/K41</f>
        <v>-0.29078014184397161</v>
      </c>
    </row>
    <row r="42" spans="1:16" ht="28.5" customHeight="1">
      <c r="A42" s="180"/>
      <c r="B42" s="181"/>
      <c r="C42" s="181"/>
      <c r="D42" s="181"/>
      <c r="E42" s="181"/>
      <c r="F42" s="333"/>
      <c r="G42" s="294"/>
      <c r="H42" s="51"/>
      <c r="I42" s="397" t="s">
        <v>76</v>
      </c>
      <c r="J42" s="172" t="s">
        <v>42</v>
      </c>
      <c r="K42" s="73">
        <f>SUM(K43:K46)</f>
        <v>13190</v>
      </c>
      <c r="L42" s="73">
        <f>SUM(L43:L46)</f>
        <v>28591</v>
      </c>
      <c r="M42" s="267">
        <f t="shared" si="8"/>
        <v>15401</v>
      </c>
      <c r="N42" s="285">
        <f t="shared" si="7"/>
        <v>1.1676269901440486</v>
      </c>
      <c r="P42" s="332"/>
    </row>
    <row r="43" spans="1:16" ht="29.25" customHeight="1">
      <c r="A43" s="180"/>
      <c r="B43" s="181"/>
      <c r="C43" s="181"/>
      <c r="D43" s="181"/>
      <c r="E43" s="181"/>
      <c r="F43" s="333"/>
      <c r="G43" s="294"/>
      <c r="H43" s="51"/>
      <c r="I43" s="398"/>
      <c r="J43" s="173" t="s">
        <v>70</v>
      </c>
      <c r="K43" s="74">
        <v>7790</v>
      </c>
      <c r="L43" s="74">
        <v>9615</v>
      </c>
      <c r="M43" s="268">
        <f t="shared" si="8"/>
        <v>1825</v>
      </c>
      <c r="N43" s="286">
        <f>M43/K43</f>
        <v>0.23427471116816431</v>
      </c>
    </row>
    <row r="44" spans="1:16" ht="32.25" customHeight="1">
      <c r="A44" s="180"/>
      <c r="B44" s="181"/>
      <c r="C44" s="181"/>
      <c r="D44" s="181"/>
      <c r="E44" s="181"/>
      <c r="F44" s="333"/>
      <c r="G44" s="294"/>
      <c r="H44" s="51"/>
      <c r="I44" s="398"/>
      <c r="J44" s="81" t="s">
        <v>69</v>
      </c>
      <c r="K44" s="74">
        <v>3000</v>
      </c>
      <c r="L44" s="74">
        <v>3000</v>
      </c>
      <c r="M44" s="268">
        <f t="shared" si="8"/>
        <v>0</v>
      </c>
      <c r="N44" s="286">
        <f>M44/K44</f>
        <v>0</v>
      </c>
    </row>
    <row r="45" spans="1:16" ht="38.25" customHeight="1">
      <c r="A45" s="180"/>
      <c r="B45" s="181"/>
      <c r="C45" s="181"/>
      <c r="D45" s="181"/>
      <c r="E45" s="181"/>
      <c r="F45" s="333"/>
      <c r="G45" s="294"/>
      <c r="H45" s="51"/>
      <c r="I45" s="398"/>
      <c r="J45" s="173" t="s">
        <v>77</v>
      </c>
      <c r="K45" s="74">
        <v>2400</v>
      </c>
      <c r="L45" s="74">
        <v>5000</v>
      </c>
      <c r="M45" s="268">
        <f t="shared" si="8"/>
        <v>2600</v>
      </c>
      <c r="N45" s="286">
        <f>M45/K45</f>
        <v>1.0833333333333333</v>
      </c>
    </row>
    <row r="46" spans="1:16" ht="39.75" customHeight="1">
      <c r="A46" s="180"/>
      <c r="B46" s="181"/>
      <c r="C46" s="181"/>
      <c r="D46" s="181"/>
      <c r="E46" s="181"/>
      <c r="F46" s="333"/>
      <c r="G46" s="294"/>
      <c r="H46" s="51"/>
      <c r="I46" s="399"/>
      <c r="J46" s="239" t="s">
        <v>127</v>
      </c>
      <c r="K46" s="74">
        <v>0</v>
      </c>
      <c r="L46" s="74">
        <v>10976</v>
      </c>
      <c r="M46" s="268">
        <f t="shared" si="8"/>
        <v>10976</v>
      </c>
      <c r="N46" s="286">
        <v>1</v>
      </c>
    </row>
    <row r="47" spans="1:16" ht="25.5" customHeight="1">
      <c r="A47" s="180"/>
      <c r="B47" s="181"/>
      <c r="C47" s="181"/>
      <c r="D47" s="181"/>
      <c r="E47" s="181"/>
      <c r="F47" s="333"/>
      <c r="G47" s="294"/>
      <c r="H47" s="51"/>
      <c r="I47" s="389" t="s">
        <v>30</v>
      </c>
      <c r="J47" s="70" t="s">
        <v>42</v>
      </c>
      <c r="K47" s="73">
        <f>SUM(K48:K55)</f>
        <v>55542</v>
      </c>
      <c r="L47" s="73">
        <f>SUM(L48:L55)</f>
        <v>58184</v>
      </c>
      <c r="M47" s="267">
        <f t="shared" si="6"/>
        <v>2642</v>
      </c>
      <c r="N47" s="285">
        <f t="shared" si="7"/>
        <v>4.7567606495985022E-2</v>
      </c>
      <c r="P47" s="292"/>
    </row>
    <row r="48" spans="1:16" ht="30.75" customHeight="1">
      <c r="A48" s="180"/>
      <c r="B48" s="181"/>
      <c r="C48" s="181"/>
      <c r="D48" s="181"/>
      <c r="E48" s="181"/>
      <c r="F48" s="333"/>
      <c r="G48" s="294"/>
      <c r="H48" s="51"/>
      <c r="I48" s="390"/>
      <c r="J48" s="173" t="s">
        <v>78</v>
      </c>
      <c r="K48" s="74">
        <v>6000</v>
      </c>
      <c r="L48" s="74">
        <v>6000</v>
      </c>
      <c r="M48" s="268">
        <f t="shared" ref="M48:M58" si="10">L48-K48</f>
        <v>0</v>
      </c>
      <c r="N48" s="286">
        <f>M48/K48</f>
        <v>0</v>
      </c>
    </row>
    <row r="49" spans="1:14" ht="25.5" customHeight="1">
      <c r="A49" s="180"/>
      <c r="B49" s="181"/>
      <c r="C49" s="181"/>
      <c r="D49" s="181"/>
      <c r="E49" s="181"/>
      <c r="F49" s="333"/>
      <c r="G49" s="294"/>
      <c r="H49" s="51"/>
      <c r="I49" s="390"/>
      <c r="J49" s="13" t="s">
        <v>23</v>
      </c>
      <c r="K49" s="74">
        <v>2760</v>
      </c>
      <c r="L49" s="74">
        <v>3144</v>
      </c>
      <c r="M49" s="268">
        <f t="shared" si="10"/>
        <v>384</v>
      </c>
      <c r="N49" s="286">
        <f t="shared" ref="N49:N55" si="11">M49/K49</f>
        <v>0.1391304347826087</v>
      </c>
    </row>
    <row r="50" spans="1:14" ht="30.75" customHeight="1">
      <c r="A50" s="180"/>
      <c r="B50" s="181"/>
      <c r="C50" s="181"/>
      <c r="D50" s="181"/>
      <c r="E50" s="181"/>
      <c r="F50" s="333"/>
      <c r="G50" s="294"/>
      <c r="H50" s="51"/>
      <c r="I50" s="390"/>
      <c r="J50" s="173" t="s">
        <v>57</v>
      </c>
      <c r="K50" s="74">
        <v>2050</v>
      </c>
      <c r="L50" s="74">
        <v>1000</v>
      </c>
      <c r="M50" s="268">
        <f t="shared" si="10"/>
        <v>-1050</v>
      </c>
      <c r="N50" s="286">
        <f t="shared" si="11"/>
        <v>-0.51219512195121952</v>
      </c>
    </row>
    <row r="51" spans="1:14" ht="30.75" customHeight="1">
      <c r="A51" s="180"/>
      <c r="B51" s="181"/>
      <c r="C51" s="181"/>
      <c r="D51" s="181"/>
      <c r="E51" s="181"/>
      <c r="F51" s="333"/>
      <c r="G51" s="294"/>
      <c r="H51" s="51"/>
      <c r="I51" s="390"/>
      <c r="J51" s="173" t="s">
        <v>79</v>
      </c>
      <c r="K51" s="74">
        <v>1132</v>
      </c>
      <c r="L51" s="74">
        <v>1000</v>
      </c>
      <c r="M51" s="268">
        <f t="shared" si="10"/>
        <v>-132</v>
      </c>
      <c r="N51" s="286">
        <f t="shared" si="11"/>
        <v>-0.1166077738515901</v>
      </c>
    </row>
    <row r="52" spans="1:14" ht="30.75" customHeight="1">
      <c r="A52" s="180"/>
      <c r="B52" s="181"/>
      <c r="C52" s="181"/>
      <c r="D52" s="181"/>
      <c r="E52" s="181"/>
      <c r="F52" s="333"/>
      <c r="G52" s="294"/>
      <c r="H52" s="51"/>
      <c r="I52" s="390"/>
      <c r="J52" s="81" t="s">
        <v>80</v>
      </c>
      <c r="K52" s="74">
        <v>1340</v>
      </c>
      <c r="L52" s="74">
        <v>456</v>
      </c>
      <c r="M52" s="268">
        <f t="shared" si="10"/>
        <v>-884</v>
      </c>
      <c r="N52" s="286">
        <f t="shared" si="11"/>
        <v>-0.65970149253731347</v>
      </c>
    </row>
    <row r="53" spans="1:14" ht="28.5" customHeight="1">
      <c r="A53" s="180"/>
      <c r="B53" s="181"/>
      <c r="C53" s="181"/>
      <c r="D53" s="181"/>
      <c r="E53" s="181"/>
      <c r="F53" s="333"/>
      <c r="G53" s="294"/>
      <c r="H53" s="51"/>
      <c r="I53" s="390"/>
      <c r="J53" s="52" t="s">
        <v>29</v>
      </c>
      <c r="K53" s="74">
        <v>800</v>
      </c>
      <c r="L53" s="74">
        <v>400</v>
      </c>
      <c r="M53" s="268">
        <f t="shared" si="10"/>
        <v>-400</v>
      </c>
      <c r="N53" s="286">
        <f t="shared" si="11"/>
        <v>-0.5</v>
      </c>
    </row>
    <row r="54" spans="1:14" ht="27.75" customHeight="1">
      <c r="A54" s="180"/>
      <c r="B54" s="181"/>
      <c r="C54" s="181"/>
      <c r="D54" s="181"/>
      <c r="E54" s="181"/>
      <c r="F54" s="333"/>
      <c r="G54" s="294"/>
      <c r="H54" s="51"/>
      <c r="I54" s="390"/>
      <c r="J54" s="17" t="s">
        <v>171</v>
      </c>
      <c r="K54" s="74">
        <v>3860</v>
      </c>
      <c r="L54" s="74">
        <v>5694</v>
      </c>
      <c r="M54" s="268">
        <f t="shared" si="10"/>
        <v>1834</v>
      </c>
      <c r="N54" s="286">
        <f t="shared" si="11"/>
        <v>0.47512953367875649</v>
      </c>
    </row>
    <row r="55" spans="1:14" ht="33" customHeight="1">
      <c r="A55" s="180"/>
      <c r="B55" s="181"/>
      <c r="C55" s="181"/>
      <c r="D55" s="181"/>
      <c r="E55" s="181"/>
      <c r="F55" s="333"/>
      <c r="G55" s="294"/>
      <c r="H55" s="51"/>
      <c r="I55" s="390"/>
      <c r="J55" s="191" t="s">
        <v>81</v>
      </c>
      <c r="K55" s="192">
        <v>37600</v>
      </c>
      <c r="L55" s="192">
        <v>40490</v>
      </c>
      <c r="M55" s="268">
        <f t="shared" si="10"/>
        <v>2890</v>
      </c>
      <c r="N55" s="286">
        <f t="shared" si="11"/>
        <v>7.6861702127659581E-2</v>
      </c>
    </row>
    <row r="56" spans="1:14" ht="21" customHeight="1">
      <c r="A56" s="180"/>
      <c r="B56" s="181"/>
      <c r="C56" s="181"/>
      <c r="D56" s="181"/>
      <c r="E56" s="181"/>
      <c r="F56" s="333"/>
      <c r="G56" s="294"/>
      <c r="H56" s="263"/>
      <c r="I56" s="396" t="s">
        <v>97</v>
      </c>
      <c r="J56" s="70" t="s">
        <v>42</v>
      </c>
      <c r="K56" s="78">
        <f>SUM(K57:K59)</f>
        <v>0</v>
      </c>
      <c r="L56" s="78">
        <f>SUM(L57:L60)</f>
        <v>109500</v>
      </c>
      <c r="M56" s="267">
        <f t="shared" si="10"/>
        <v>109500</v>
      </c>
      <c r="N56" s="285">
        <v>1</v>
      </c>
    </row>
    <row r="57" spans="1:14" ht="25.5" customHeight="1">
      <c r="A57" s="180"/>
      <c r="B57" s="181"/>
      <c r="C57" s="181"/>
      <c r="D57" s="181"/>
      <c r="E57" s="181"/>
      <c r="F57" s="333"/>
      <c r="G57" s="294"/>
      <c r="H57" s="263"/>
      <c r="I57" s="396"/>
      <c r="J57" s="203" t="s">
        <v>98</v>
      </c>
      <c r="K57" s="1">
        <v>0</v>
      </c>
      <c r="L57" s="1">
        <v>10950</v>
      </c>
      <c r="M57" s="268">
        <f t="shared" si="10"/>
        <v>10950</v>
      </c>
      <c r="N57" s="286">
        <v>1</v>
      </c>
    </row>
    <row r="58" spans="1:14" ht="24" customHeight="1">
      <c r="A58" s="180"/>
      <c r="B58" s="181"/>
      <c r="C58" s="181"/>
      <c r="D58" s="181"/>
      <c r="E58" s="181"/>
      <c r="F58" s="333"/>
      <c r="G58" s="294"/>
      <c r="H58" s="263"/>
      <c r="I58" s="396"/>
      <c r="J58" s="203" t="s">
        <v>99</v>
      </c>
      <c r="K58" s="1">
        <v>0</v>
      </c>
      <c r="L58" s="1">
        <v>51550</v>
      </c>
      <c r="M58" s="268">
        <f t="shared" si="10"/>
        <v>51550</v>
      </c>
      <c r="N58" s="286">
        <v>1</v>
      </c>
    </row>
    <row r="59" spans="1:14" ht="26.25" customHeight="1">
      <c r="A59" s="180"/>
      <c r="B59" s="181"/>
      <c r="C59" s="181"/>
      <c r="D59" s="181"/>
      <c r="E59" s="181"/>
      <c r="F59" s="333"/>
      <c r="G59" s="294"/>
      <c r="H59" s="263"/>
      <c r="I59" s="389"/>
      <c r="J59" s="191" t="s">
        <v>100</v>
      </c>
      <c r="K59" s="317">
        <v>0</v>
      </c>
      <c r="L59" s="317">
        <v>30000</v>
      </c>
      <c r="M59" s="268">
        <f t="shared" si="6"/>
        <v>30000</v>
      </c>
      <c r="N59" s="286">
        <v>1</v>
      </c>
    </row>
    <row r="60" spans="1:14" ht="42.75" customHeight="1" thickBot="1">
      <c r="A60" s="180"/>
      <c r="B60" s="181"/>
      <c r="C60" s="181"/>
      <c r="D60" s="181"/>
      <c r="E60" s="181"/>
      <c r="F60" s="333"/>
      <c r="G60" s="294"/>
      <c r="H60" s="319"/>
      <c r="I60" s="313"/>
      <c r="J60" s="320" t="s">
        <v>161</v>
      </c>
      <c r="K60" s="75">
        <v>0</v>
      </c>
      <c r="L60" s="75">
        <v>17000</v>
      </c>
      <c r="M60" s="287">
        <f t="shared" si="6"/>
        <v>17000</v>
      </c>
      <c r="N60" s="286">
        <v>1</v>
      </c>
    </row>
    <row r="61" spans="1:14" ht="20.25" customHeight="1">
      <c r="A61" s="180"/>
      <c r="B61" s="181"/>
      <c r="C61" s="181"/>
      <c r="D61" s="181"/>
      <c r="E61" s="181"/>
      <c r="F61" s="333"/>
      <c r="G61" s="294"/>
      <c r="H61" s="184" t="s">
        <v>31</v>
      </c>
      <c r="I61" s="394" t="s">
        <v>36</v>
      </c>
      <c r="J61" s="395"/>
      <c r="K61" s="163">
        <f>K62</f>
        <v>1560</v>
      </c>
      <c r="L61" s="163">
        <f>L62</f>
        <v>1714</v>
      </c>
      <c r="M61" s="266">
        <f>L61-K61</f>
        <v>154</v>
      </c>
      <c r="N61" s="284">
        <f>M61/K61</f>
        <v>9.8717948717948714E-2</v>
      </c>
    </row>
    <row r="62" spans="1:14" ht="20.25" customHeight="1">
      <c r="A62" s="180"/>
      <c r="B62" s="181"/>
      <c r="C62" s="181"/>
      <c r="D62" s="181"/>
      <c r="E62" s="181"/>
      <c r="F62" s="333"/>
      <c r="G62" s="294"/>
      <c r="H62" s="107"/>
      <c r="I62" s="161" t="s">
        <v>31</v>
      </c>
      <c r="J62" s="24" t="s">
        <v>34</v>
      </c>
      <c r="K62" s="78">
        <f>K63</f>
        <v>1560</v>
      </c>
      <c r="L62" s="78">
        <f>L63</f>
        <v>1714</v>
      </c>
      <c r="M62" s="267">
        <f t="shared" ref="M62:M66" si="12">L61-K61</f>
        <v>154</v>
      </c>
      <c r="N62" s="285">
        <f>M62/K62</f>
        <v>9.8717948717948714E-2</v>
      </c>
    </row>
    <row r="63" spans="1:14" ht="20.25" customHeight="1" thickBot="1">
      <c r="A63" s="180"/>
      <c r="B63" s="181"/>
      <c r="C63" s="181"/>
      <c r="D63" s="181"/>
      <c r="E63" s="181"/>
      <c r="F63" s="333"/>
      <c r="G63" s="294"/>
      <c r="H63" s="108"/>
      <c r="I63" s="30"/>
      <c r="J63" s="39" t="s">
        <v>31</v>
      </c>
      <c r="K63" s="75">
        <v>1560</v>
      </c>
      <c r="L63" s="75">
        <v>1714</v>
      </c>
      <c r="M63" s="287">
        <f t="shared" si="12"/>
        <v>154</v>
      </c>
      <c r="N63" s="288">
        <f>M63/K62</f>
        <v>9.8717948717948714E-2</v>
      </c>
    </row>
    <row r="64" spans="1:14" ht="20.25" customHeight="1">
      <c r="A64" s="180"/>
      <c r="B64" s="181"/>
      <c r="C64" s="181"/>
      <c r="D64" s="181"/>
      <c r="E64" s="181"/>
      <c r="F64" s="333"/>
      <c r="G64" s="294"/>
      <c r="H64" s="184" t="s">
        <v>32</v>
      </c>
      <c r="I64" s="385" t="s">
        <v>36</v>
      </c>
      <c r="J64" s="386"/>
      <c r="K64" s="109">
        <f>K65</f>
        <v>1200</v>
      </c>
      <c r="L64" s="109">
        <f>L65</f>
        <v>1225</v>
      </c>
      <c r="M64" s="266">
        <f>L64-K64</f>
        <v>25</v>
      </c>
      <c r="N64" s="284">
        <f>M64/K64</f>
        <v>2.0833333333333332E-2</v>
      </c>
    </row>
    <row r="65" spans="1:14" ht="20.25" customHeight="1">
      <c r="A65" s="180"/>
      <c r="B65" s="181"/>
      <c r="C65" s="181"/>
      <c r="D65" s="181"/>
      <c r="E65" s="181"/>
      <c r="F65" s="333"/>
      <c r="G65" s="294"/>
      <c r="H65" s="107"/>
      <c r="I65" s="185" t="s">
        <v>32</v>
      </c>
      <c r="J65" s="172" t="s">
        <v>42</v>
      </c>
      <c r="K65" s="78">
        <f>K66</f>
        <v>1200</v>
      </c>
      <c r="L65" s="78">
        <f>L66</f>
        <v>1225</v>
      </c>
      <c r="M65" s="267">
        <f t="shared" si="12"/>
        <v>25</v>
      </c>
      <c r="N65" s="285">
        <f>M65/K64</f>
        <v>2.0833333333333332E-2</v>
      </c>
    </row>
    <row r="66" spans="1:14" ht="17.25" thickBot="1">
      <c r="A66" s="182"/>
      <c r="B66" s="183"/>
      <c r="C66" s="183"/>
      <c r="D66" s="183"/>
      <c r="E66" s="183"/>
      <c r="F66" s="334"/>
      <c r="G66" s="295"/>
      <c r="H66" s="108"/>
      <c r="I66" s="30"/>
      <c r="J66" s="39" t="s">
        <v>32</v>
      </c>
      <c r="K66" s="75">
        <v>1200</v>
      </c>
      <c r="L66" s="75">
        <v>1225</v>
      </c>
      <c r="M66" s="289">
        <f t="shared" si="12"/>
        <v>25</v>
      </c>
      <c r="N66" s="290">
        <f>M66/K65</f>
        <v>2.0833333333333332E-2</v>
      </c>
    </row>
  </sheetData>
  <mergeCells count="19">
    <mergeCell ref="I64:J64"/>
    <mergeCell ref="K3:N3"/>
    <mergeCell ref="I47:I55"/>
    <mergeCell ref="A8:A10"/>
    <mergeCell ref="I6:J6"/>
    <mergeCell ref="I23:J23"/>
    <mergeCell ref="I61:J61"/>
    <mergeCell ref="D3:G3"/>
    <mergeCell ref="H3:J3"/>
    <mergeCell ref="I56:I59"/>
    <mergeCell ref="I42:I46"/>
    <mergeCell ref="A1:N1"/>
    <mergeCell ref="A3:C3"/>
    <mergeCell ref="A5:C5"/>
    <mergeCell ref="H5:J5"/>
    <mergeCell ref="I34:I41"/>
    <mergeCell ref="H28:H29"/>
    <mergeCell ref="I28:J28"/>
    <mergeCell ref="I32:I33"/>
  </mergeCells>
  <phoneticPr fontId="1" type="noConversion"/>
  <pageMargins left="0.25" right="0.25" top="0.3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K27"/>
  <sheetViews>
    <sheetView tabSelected="1" workbookViewId="0">
      <selection activeCell="K17" sqref="K17"/>
    </sheetView>
  </sheetViews>
  <sheetFormatPr defaultRowHeight="13.5"/>
  <cols>
    <col min="1" max="1" width="2.125" style="2" customWidth="1"/>
    <col min="2" max="2" width="11.5" style="2" customWidth="1"/>
    <col min="3" max="3" width="9" style="2" customWidth="1"/>
    <col min="4" max="4" width="13.75" style="2" customWidth="1"/>
    <col min="5" max="5" width="11.375" style="3" customWidth="1"/>
    <col min="6" max="6" width="11.25" style="2" customWidth="1"/>
    <col min="7" max="7" width="11.25" style="279" customWidth="1"/>
    <col min="8" max="8" width="12.75" style="254" customWidth="1"/>
    <col min="9" max="9" width="40.125" style="4" customWidth="1"/>
    <col min="10" max="10" width="9.125" style="2" bestFit="1" customWidth="1"/>
    <col min="11" max="11" width="9.75" style="2" bestFit="1" customWidth="1"/>
    <col min="12" max="16384" width="9" style="2"/>
  </cols>
  <sheetData>
    <row r="1" spans="2:11" ht="28.5" customHeight="1" thickBot="1">
      <c r="B1" s="400" t="s">
        <v>154</v>
      </c>
      <c r="C1" s="400"/>
      <c r="D1" s="400"/>
      <c r="E1" s="400"/>
      <c r="F1" s="400"/>
      <c r="G1" s="400"/>
      <c r="H1" s="400"/>
      <c r="I1" s="400"/>
    </row>
    <row r="2" spans="2:11" ht="18.75" customHeight="1">
      <c r="B2" s="372" t="s">
        <v>47</v>
      </c>
      <c r="C2" s="373"/>
      <c r="D2" s="374"/>
      <c r="E2" s="387" t="s">
        <v>48</v>
      </c>
      <c r="F2" s="373"/>
      <c r="G2" s="373"/>
      <c r="H2" s="374"/>
      <c r="I2" s="54"/>
    </row>
    <row r="3" spans="2:11" ht="18.75" customHeight="1" thickBot="1">
      <c r="B3" s="41" t="s">
        <v>0</v>
      </c>
      <c r="C3" s="42" t="s">
        <v>1</v>
      </c>
      <c r="D3" s="42" t="s">
        <v>2</v>
      </c>
      <c r="E3" s="43" t="s">
        <v>93</v>
      </c>
      <c r="F3" s="43" t="s">
        <v>94</v>
      </c>
      <c r="G3" s="272" t="s">
        <v>3</v>
      </c>
      <c r="H3" s="291" t="s">
        <v>49</v>
      </c>
      <c r="I3" s="55" t="s">
        <v>51</v>
      </c>
    </row>
    <row r="4" spans="2:11" ht="24" customHeight="1" thickBot="1">
      <c r="B4" s="375" t="s">
        <v>50</v>
      </c>
      <c r="C4" s="376"/>
      <c r="D4" s="377"/>
      <c r="E4" s="33">
        <f>E5+E10+E14+E17+E20</f>
        <v>388882</v>
      </c>
      <c r="F4" s="33">
        <f>F5+F10+F14+F17+F20</f>
        <v>496507</v>
      </c>
      <c r="G4" s="273">
        <f>F4-E4</f>
        <v>107625</v>
      </c>
      <c r="H4" s="245">
        <f>G4/E4</f>
        <v>0.27675490251541601</v>
      </c>
      <c r="I4" s="128"/>
      <c r="J4" s="279"/>
    </row>
    <row r="5" spans="2:11" ht="23.25" customHeight="1">
      <c r="B5" s="34" t="s">
        <v>37</v>
      </c>
      <c r="C5" s="35"/>
      <c r="D5" s="117" t="s">
        <v>35</v>
      </c>
      <c r="E5" s="36">
        <f>E6</f>
        <v>312100</v>
      </c>
      <c r="F5" s="36">
        <f>F6</f>
        <v>421900</v>
      </c>
      <c r="G5" s="274">
        <f>G6</f>
        <v>109800</v>
      </c>
      <c r="H5" s="246">
        <f>G5/E5</f>
        <v>0.35181031720602374</v>
      </c>
      <c r="I5" s="129"/>
    </row>
    <row r="6" spans="2:11" ht="23.25" customHeight="1">
      <c r="B6" s="26"/>
      <c r="C6" s="21" t="s">
        <v>37</v>
      </c>
      <c r="D6" s="119" t="s">
        <v>38</v>
      </c>
      <c r="E6" s="22">
        <f>SUM(E7:E9)</f>
        <v>312100</v>
      </c>
      <c r="F6" s="22">
        <f>SUM(F7:F9)</f>
        <v>421900</v>
      </c>
      <c r="G6" s="275">
        <f>F6-E6</f>
        <v>109800</v>
      </c>
      <c r="H6" s="247">
        <f>G6/E6</f>
        <v>0.35181031720602374</v>
      </c>
      <c r="I6" s="121"/>
      <c r="J6" s="254"/>
    </row>
    <row r="7" spans="2:11" ht="19.5" customHeight="1">
      <c r="B7" s="391"/>
      <c r="C7" s="18"/>
      <c r="D7" s="15" t="s">
        <v>4</v>
      </c>
      <c r="E7" s="1">
        <v>250000</v>
      </c>
      <c r="F7" s="1">
        <v>250000</v>
      </c>
      <c r="G7" s="276">
        <f>F7-E7</f>
        <v>0</v>
      </c>
      <c r="H7" s="248">
        <f>G7/E7</f>
        <v>0</v>
      </c>
      <c r="I7" s="121" t="s">
        <v>24</v>
      </c>
    </row>
    <row r="8" spans="2:11" ht="64.5" customHeight="1">
      <c r="B8" s="391"/>
      <c r="C8" s="18"/>
      <c r="D8" s="15" t="s">
        <v>21</v>
      </c>
      <c r="E8" s="1">
        <v>62100</v>
      </c>
      <c r="F8" s="1">
        <v>171900</v>
      </c>
      <c r="G8" s="276">
        <f>F8-E8</f>
        <v>109800</v>
      </c>
      <c r="H8" s="248">
        <f>G8/E8</f>
        <v>1.7681159420289856</v>
      </c>
      <c r="I8" s="122" t="s">
        <v>168</v>
      </c>
    </row>
    <row r="9" spans="2:11" ht="20.25" customHeight="1" thickBot="1">
      <c r="B9" s="392"/>
      <c r="C9" s="130"/>
      <c r="D9" s="39" t="s">
        <v>26</v>
      </c>
      <c r="E9" s="32">
        <v>0</v>
      </c>
      <c r="F9" s="32">
        <v>0</v>
      </c>
      <c r="G9" s="276">
        <f>F9-E9</f>
        <v>0</v>
      </c>
      <c r="H9" s="249">
        <v>0</v>
      </c>
      <c r="I9" s="131"/>
    </row>
    <row r="10" spans="2:11" ht="20.25" customHeight="1">
      <c r="B10" s="34" t="s">
        <v>58</v>
      </c>
      <c r="C10" s="135"/>
      <c r="D10" s="136" t="s">
        <v>59</v>
      </c>
      <c r="E10" s="36">
        <f>E11</f>
        <v>36160</v>
      </c>
      <c r="F10" s="36">
        <f>F11</f>
        <v>24000</v>
      </c>
      <c r="G10" s="274">
        <f>G11</f>
        <v>-12160</v>
      </c>
      <c r="H10" s="246">
        <f>H11</f>
        <v>-0.33628318584070799</v>
      </c>
      <c r="I10" s="129"/>
    </row>
    <row r="11" spans="2:11" ht="20.25" customHeight="1">
      <c r="B11" s="120"/>
      <c r="C11" s="23" t="s">
        <v>39</v>
      </c>
      <c r="D11" s="119" t="s">
        <v>38</v>
      </c>
      <c r="E11" s="22">
        <f>SUM(E12:E13)</f>
        <v>36160</v>
      </c>
      <c r="F11" s="22">
        <f>SUM(F12:F13)</f>
        <v>24000</v>
      </c>
      <c r="G11" s="275">
        <f>F11-E11</f>
        <v>-12160</v>
      </c>
      <c r="H11" s="247">
        <f>G11/E11</f>
        <v>-0.33628318584070799</v>
      </c>
      <c r="I11" s="122"/>
      <c r="J11" s="254"/>
      <c r="K11" s="279"/>
    </row>
    <row r="12" spans="2:11" ht="22.5" customHeight="1">
      <c r="B12" s="44"/>
      <c r="C12" s="19"/>
      <c r="D12" s="118" t="s">
        <v>5</v>
      </c>
      <c r="E12" s="1">
        <v>16160</v>
      </c>
      <c r="F12" s="1">
        <v>24000</v>
      </c>
      <c r="G12" s="276">
        <f>F12-E12</f>
        <v>7840</v>
      </c>
      <c r="H12" s="248">
        <f>G12/E12</f>
        <v>0.48514851485148514</v>
      </c>
      <c r="I12" s="121" t="s">
        <v>172</v>
      </c>
      <c r="J12" s="254"/>
      <c r="K12" s="254"/>
    </row>
    <row r="13" spans="2:11" ht="22.5" customHeight="1" thickBot="1">
      <c r="B13" s="45"/>
      <c r="C13" s="37"/>
      <c r="D13" s="31" t="s">
        <v>6</v>
      </c>
      <c r="E13" s="32">
        <v>20000</v>
      </c>
      <c r="F13" s="32">
        <v>0</v>
      </c>
      <c r="G13" s="276">
        <f>F13-E13</f>
        <v>-20000</v>
      </c>
      <c r="H13" s="248">
        <f>G13/E13</f>
        <v>-1</v>
      </c>
      <c r="I13" s="131"/>
      <c r="K13" s="254"/>
    </row>
    <row r="14" spans="2:11" ht="19.5" customHeight="1">
      <c r="B14" s="34" t="s">
        <v>7</v>
      </c>
      <c r="C14" s="116"/>
      <c r="D14" s="117" t="s">
        <v>35</v>
      </c>
      <c r="E14" s="36">
        <f>E15</f>
        <v>13000</v>
      </c>
      <c r="F14" s="36">
        <f>F15</f>
        <v>13000</v>
      </c>
      <c r="G14" s="274">
        <f t="shared" ref="G14:G21" si="0">F14-E14</f>
        <v>0</v>
      </c>
      <c r="H14" s="246">
        <f t="shared" ref="H14:H22" si="1">G14/E14</f>
        <v>0</v>
      </c>
      <c r="I14" s="129"/>
    </row>
    <row r="15" spans="2:11" ht="21.75" customHeight="1">
      <c r="B15" s="27"/>
      <c r="C15" s="24" t="s">
        <v>7</v>
      </c>
      <c r="D15" s="119" t="s">
        <v>38</v>
      </c>
      <c r="E15" s="22">
        <f>E16</f>
        <v>13000</v>
      </c>
      <c r="F15" s="22">
        <f>F16</f>
        <v>13000</v>
      </c>
      <c r="G15" s="275">
        <f t="shared" si="0"/>
        <v>0</v>
      </c>
      <c r="H15" s="247">
        <f t="shared" si="1"/>
        <v>0</v>
      </c>
      <c r="I15" s="121"/>
    </row>
    <row r="16" spans="2:11" ht="23.25" customHeight="1" thickBot="1">
      <c r="B16" s="29"/>
      <c r="C16" s="38"/>
      <c r="D16" s="39" t="s">
        <v>8</v>
      </c>
      <c r="E16" s="32">
        <v>13000</v>
      </c>
      <c r="F16" s="32">
        <v>13000</v>
      </c>
      <c r="G16" s="277">
        <f t="shared" si="0"/>
        <v>0</v>
      </c>
      <c r="H16" s="249">
        <f t="shared" si="1"/>
        <v>0</v>
      </c>
      <c r="I16" s="131" t="s">
        <v>130</v>
      </c>
    </row>
    <row r="17" spans="2:9" ht="23.25" customHeight="1">
      <c r="B17" s="34" t="s">
        <v>40</v>
      </c>
      <c r="C17" s="116"/>
      <c r="D17" s="117" t="s">
        <v>35</v>
      </c>
      <c r="E17" s="36">
        <f>E18</f>
        <v>27522</v>
      </c>
      <c r="F17" s="36">
        <f>F18</f>
        <v>27557</v>
      </c>
      <c r="G17" s="274">
        <f t="shared" si="0"/>
        <v>35</v>
      </c>
      <c r="H17" s="246">
        <f t="shared" si="1"/>
        <v>1.2717099048034301E-3</v>
      </c>
      <c r="I17" s="134"/>
    </row>
    <row r="18" spans="2:9" ht="24" customHeight="1">
      <c r="B18" s="28"/>
      <c r="C18" s="22" t="s">
        <v>40</v>
      </c>
      <c r="D18" s="119" t="s">
        <v>38</v>
      </c>
      <c r="E18" s="22">
        <f>E19</f>
        <v>27522</v>
      </c>
      <c r="F18" s="22">
        <f>F19</f>
        <v>27557</v>
      </c>
      <c r="G18" s="275">
        <f t="shared" si="0"/>
        <v>35</v>
      </c>
      <c r="H18" s="247">
        <f>G18/E18</f>
        <v>1.2717099048034301E-3</v>
      </c>
      <c r="I18" s="122"/>
    </row>
    <row r="19" spans="2:9" ht="27" customHeight="1" thickBot="1">
      <c r="B19" s="29"/>
      <c r="C19" s="40"/>
      <c r="D19" s="31" t="s">
        <v>20</v>
      </c>
      <c r="E19" s="32">
        <v>27522</v>
      </c>
      <c r="F19" s="32">
        <v>27557</v>
      </c>
      <c r="G19" s="277">
        <f>F19-E19</f>
        <v>35</v>
      </c>
      <c r="H19" s="249">
        <f t="shared" si="1"/>
        <v>1.2717099048034301E-3</v>
      </c>
      <c r="I19" s="124" t="s">
        <v>170</v>
      </c>
    </row>
    <row r="20" spans="2:9" ht="24" customHeight="1">
      <c r="B20" s="126" t="s">
        <v>22</v>
      </c>
      <c r="C20" s="132"/>
      <c r="D20" s="127" t="s">
        <v>35</v>
      </c>
      <c r="E20" s="125">
        <f>E21</f>
        <v>100</v>
      </c>
      <c r="F20" s="125">
        <f>F21</f>
        <v>10050</v>
      </c>
      <c r="G20" s="278">
        <f t="shared" si="0"/>
        <v>9950</v>
      </c>
      <c r="H20" s="252">
        <f t="shared" si="1"/>
        <v>99.5</v>
      </c>
      <c r="I20" s="133"/>
    </row>
    <row r="21" spans="2:9" ht="24" customHeight="1">
      <c r="B21" s="28"/>
      <c r="C21" s="22" t="s">
        <v>22</v>
      </c>
      <c r="D21" s="119" t="s">
        <v>38</v>
      </c>
      <c r="E21" s="22">
        <f>E22</f>
        <v>100</v>
      </c>
      <c r="F21" s="22">
        <f>F22</f>
        <v>10050</v>
      </c>
      <c r="G21" s="275">
        <f t="shared" si="0"/>
        <v>9950</v>
      </c>
      <c r="H21" s="247">
        <f>G21/E21</f>
        <v>99.5</v>
      </c>
      <c r="I21" s="123"/>
    </row>
    <row r="22" spans="2:9" ht="28.5" customHeight="1" thickBot="1">
      <c r="B22" s="29"/>
      <c r="C22" s="30"/>
      <c r="D22" s="31" t="s">
        <v>22</v>
      </c>
      <c r="E22" s="32">
        <v>100</v>
      </c>
      <c r="F22" s="32">
        <v>10050</v>
      </c>
      <c r="G22" s="277">
        <f>F22-E22</f>
        <v>9950</v>
      </c>
      <c r="H22" s="249">
        <f t="shared" si="1"/>
        <v>99.5</v>
      </c>
      <c r="I22" s="124" t="s">
        <v>164</v>
      </c>
    </row>
    <row r="27" spans="2:9" ht="24">
      <c r="D27" s="2" ph="1"/>
    </row>
  </sheetData>
  <mergeCells count="5">
    <mergeCell ref="B1:I1"/>
    <mergeCell ref="B2:D2"/>
    <mergeCell ref="B4:D4"/>
    <mergeCell ref="B7:B9"/>
    <mergeCell ref="E2:H2"/>
  </mergeCells>
  <phoneticPr fontId="1" type="noConversion"/>
  <pageMargins left="0.54" right="0.45" top="0.33" bottom="0.3" header="0.3" footer="0.3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Q66"/>
  <sheetViews>
    <sheetView topLeftCell="B1" workbookViewId="0">
      <selection activeCell="H8" sqref="H8"/>
    </sheetView>
  </sheetViews>
  <sheetFormatPr defaultRowHeight="13.5"/>
  <cols>
    <col min="1" max="1" width="0.25" style="2" hidden="1" customWidth="1"/>
    <col min="2" max="2" width="5.25" style="2" customWidth="1"/>
    <col min="3" max="3" width="5" style="2" customWidth="1"/>
    <col min="4" max="4" width="9.125" style="2" customWidth="1"/>
    <col min="5" max="5" width="7.625" style="3" customWidth="1"/>
    <col min="6" max="8" width="7.625" style="2" customWidth="1"/>
    <col min="9" max="9" width="6.75" style="4" customWidth="1"/>
    <col min="10" max="10" width="7.25" style="147" customWidth="1"/>
    <col min="11" max="11" width="6.75" style="2" customWidth="1"/>
    <col min="12" max="12" width="6.125" style="2" customWidth="1"/>
    <col min="13" max="13" width="7" style="271" customWidth="1"/>
    <col min="14" max="14" width="6.25" style="254" customWidth="1"/>
    <col min="15" max="15" width="40.75" style="2" customWidth="1"/>
    <col min="16" max="16" width="11.25" style="2" bestFit="1" customWidth="1"/>
    <col min="17" max="17" width="10" style="2" bestFit="1" customWidth="1"/>
    <col min="18" max="16384" width="9" style="2"/>
  </cols>
  <sheetData>
    <row r="1" spans="2:17" ht="28.5" customHeight="1" thickBot="1">
      <c r="B1" s="400" t="s">
        <v>121</v>
      </c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</row>
    <row r="2" spans="2:17" ht="24.75" customHeight="1">
      <c r="B2" s="372" t="s">
        <v>47</v>
      </c>
      <c r="C2" s="409"/>
      <c r="D2" s="410"/>
      <c r="E2" s="189" t="s">
        <v>48</v>
      </c>
      <c r="F2" s="190"/>
      <c r="G2" s="190"/>
      <c r="H2" s="190"/>
      <c r="I2" s="190"/>
      <c r="J2" s="190"/>
      <c r="K2" s="190"/>
      <c r="L2" s="190"/>
      <c r="M2" s="264"/>
      <c r="N2" s="244"/>
      <c r="O2" s="417" t="s">
        <v>90</v>
      </c>
    </row>
    <row r="3" spans="2:17" ht="16.5" customHeight="1">
      <c r="B3" s="401" t="s">
        <v>0</v>
      </c>
      <c r="C3" s="403" t="s">
        <v>1</v>
      </c>
      <c r="D3" s="405" t="s">
        <v>2</v>
      </c>
      <c r="E3" s="407" t="s">
        <v>95</v>
      </c>
      <c r="F3" s="407" t="s">
        <v>96</v>
      </c>
      <c r="G3" s="420" t="s">
        <v>52</v>
      </c>
      <c r="H3" s="411" t="s">
        <v>88</v>
      </c>
      <c r="I3" s="412"/>
      <c r="J3" s="422" t="s">
        <v>89</v>
      </c>
      <c r="K3" s="423"/>
      <c r="L3" s="424"/>
      <c r="M3" s="413" t="s">
        <v>91</v>
      </c>
      <c r="N3" s="415" t="s">
        <v>49</v>
      </c>
      <c r="O3" s="418"/>
    </row>
    <row r="4" spans="2:17" ht="26.25" customHeight="1" thickBot="1">
      <c r="B4" s="402"/>
      <c r="C4" s="404"/>
      <c r="D4" s="406"/>
      <c r="E4" s="408"/>
      <c r="F4" s="408"/>
      <c r="G4" s="421"/>
      <c r="H4" s="153" t="s">
        <v>60</v>
      </c>
      <c r="I4" s="154" t="s">
        <v>61</v>
      </c>
      <c r="J4" s="155" t="s">
        <v>62</v>
      </c>
      <c r="K4" s="188" t="s">
        <v>39</v>
      </c>
      <c r="L4" s="260" t="s">
        <v>22</v>
      </c>
      <c r="M4" s="414"/>
      <c r="N4" s="416"/>
      <c r="O4" s="419"/>
    </row>
    <row r="5" spans="2:17" ht="27" customHeight="1" thickBot="1">
      <c r="B5" s="375" t="s">
        <v>19</v>
      </c>
      <c r="C5" s="376"/>
      <c r="D5" s="377"/>
      <c r="E5" s="71">
        <f>E6+E23+E28+E61+E64</f>
        <v>388882</v>
      </c>
      <c r="F5" s="71">
        <f>F6+F23+F28+F61+F64</f>
        <v>496507</v>
      </c>
      <c r="G5" s="71">
        <f>SUM(H5:L5)</f>
        <v>496507</v>
      </c>
      <c r="H5" s="83">
        <f>H6+H23+H28+H61+H64</f>
        <v>250000</v>
      </c>
      <c r="I5" s="205">
        <f>I6+I23+I28+I61+I64</f>
        <v>191425</v>
      </c>
      <c r="J5" s="151">
        <f>J6+J23+J28+J61+J64</f>
        <v>13350</v>
      </c>
      <c r="K5" s="98">
        <f>K6+K23+K28+K61+K64</f>
        <v>31682</v>
      </c>
      <c r="L5" s="326">
        <f>L6+L23+L28+L61+L64</f>
        <v>10050</v>
      </c>
      <c r="M5" s="265">
        <f t="shared" ref="M5:M12" si="0">F5-E5</f>
        <v>107625</v>
      </c>
      <c r="N5" s="245">
        <f t="shared" ref="N5" si="1">M5/E5</f>
        <v>0.27675490251541601</v>
      </c>
      <c r="O5" s="187" t="s">
        <v>131</v>
      </c>
      <c r="P5" s="347"/>
    </row>
    <row r="6" spans="2:17" ht="28.5" customHeight="1">
      <c r="B6" s="159" t="s">
        <v>63</v>
      </c>
      <c r="C6" s="393" t="s">
        <v>35</v>
      </c>
      <c r="D6" s="393"/>
      <c r="E6" s="72">
        <f>E7+E13+E17</f>
        <v>246964</v>
      </c>
      <c r="F6" s="72">
        <f>F7+F13+F17</f>
        <v>238818</v>
      </c>
      <c r="G6" s="109">
        <f t="shared" ref="G6:G12" si="2">SUM(H6:L6)</f>
        <v>238818</v>
      </c>
      <c r="H6" s="84">
        <f>H7+H13+H17</f>
        <v>230478</v>
      </c>
      <c r="I6" s="89">
        <f>I7+I13+I17</f>
        <v>10</v>
      </c>
      <c r="J6" s="138">
        <f>J7+J13+J17</f>
        <v>7280</v>
      </c>
      <c r="K6" s="99">
        <f>K7+K13+K17</f>
        <v>1050</v>
      </c>
      <c r="L6" s="99">
        <f>L7+L13+L17</f>
        <v>0</v>
      </c>
      <c r="M6" s="266">
        <f t="shared" si="0"/>
        <v>-8146</v>
      </c>
      <c r="N6" s="250">
        <f t="shared" ref="N6:N18" si="3">M6/E6</f>
        <v>-3.2984564551918498E-2</v>
      </c>
      <c r="O6" s="56"/>
      <c r="P6" s="347"/>
    </row>
    <row r="7" spans="2:17" ht="27.75" customHeight="1">
      <c r="B7" s="160"/>
      <c r="C7" s="161" t="s">
        <v>64</v>
      </c>
      <c r="D7" s="119" t="s">
        <v>34</v>
      </c>
      <c r="E7" s="22">
        <f>SUM(E8:E12)</f>
        <v>204594</v>
      </c>
      <c r="F7" s="22">
        <f>SUM(F8:F12)</f>
        <v>201378</v>
      </c>
      <c r="G7" s="22">
        <f t="shared" si="2"/>
        <v>201378</v>
      </c>
      <c r="H7" s="113">
        <f>SUM(H8:H12)</f>
        <v>198378</v>
      </c>
      <c r="I7" s="90">
        <f>SUM(I8:I12)</f>
        <v>0</v>
      </c>
      <c r="J7" s="139">
        <f>SUM(J8:J12)</f>
        <v>3000</v>
      </c>
      <c r="K7" s="100">
        <f>SUM(K8:K12)</f>
        <v>0</v>
      </c>
      <c r="L7" s="100">
        <f>SUM(L8:L12)</f>
        <v>0</v>
      </c>
      <c r="M7" s="267">
        <f t="shared" si="0"/>
        <v>-3216</v>
      </c>
      <c r="N7" s="247">
        <f t="shared" si="3"/>
        <v>-1.5718936039180034E-2</v>
      </c>
      <c r="O7" s="57"/>
      <c r="P7" s="347"/>
      <c r="Q7" s="254"/>
    </row>
    <row r="8" spans="2:17" ht="55.5" customHeight="1">
      <c r="B8" s="44"/>
      <c r="C8" s="10"/>
      <c r="D8" s="150" t="s">
        <v>9</v>
      </c>
      <c r="E8" s="74">
        <v>163596</v>
      </c>
      <c r="F8" s="74">
        <v>161148</v>
      </c>
      <c r="G8" s="1">
        <f t="shared" si="2"/>
        <v>161148</v>
      </c>
      <c r="H8" s="85">
        <v>161148</v>
      </c>
      <c r="I8" s="91">
        <v>0</v>
      </c>
      <c r="J8" s="140">
        <v>0</v>
      </c>
      <c r="K8" s="101">
        <v>0</v>
      </c>
      <c r="L8" s="101"/>
      <c r="M8" s="268">
        <f t="shared" si="0"/>
        <v>-2448</v>
      </c>
      <c r="N8" s="248">
        <f t="shared" si="3"/>
        <v>-1.4963691043790802E-2</v>
      </c>
      <c r="O8" s="58" t="s">
        <v>195</v>
      </c>
      <c r="P8" s="279"/>
    </row>
    <row r="9" spans="2:17" ht="30.75" customHeight="1">
      <c r="B9" s="44"/>
      <c r="C9" s="11"/>
      <c r="D9" s="150" t="s">
        <v>27</v>
      </c>
      <c r="E9" s="74">
        <v>4800</v>
      </c>
      <c r="F9" s="74">
        <v>4800</v>
      </c>
      <c r="G9" s="1">
        <f t="shared" si="2"/>
        <v>4800</v>
      </c>
      <c r="H9" s="85">
        <v>2800</v>
      </c>
      <c r="I9" s="91">
        <v>0</v>
      </c>
      <c r="J9" s="140">
        <v>2000</v>
      </c>
      <c r="K9" s="101">
        <v>0</v>
      </c>
      <c r="L9" s="101"/>
      <c r="M9" s="268">
        <f t="shared" si="0"/>
        <v>0</v>
      </c>
      <c r="N9" s="248">
        <f t="shared" si="3"/>
        <v>0</v>
      </c>
      <c r="O9" s="58" t="s">
        <v>169</v>
      </c>
    </row>
    <row r="10" spans="2:17" ht="30.75" customHeight="1">
      <c r="B10" s="44"/>
      <c r="C10" s="11"/>
      <c r="D10" s="53" t="s">
        <v>10</v>
      </c>
      <c r="E10" s="74">
        <v>13633</v>
      </c>
      <c r="F10" s="74">
        <v>13429</v>
      </c>
      <c r="G10" s="1">
        <f t="shared" si="2"/>
        <v>13429</v>
      </c>
      <c r="H10" s="85">
        <v>13429</v>
      </c>
      <c r="I10" s="91">
        <v>0</v>
      </c>
      <c r="J10" s="140">
        <v>0</v>
      </c>
      <c r="K10" s="101">
        <v>0</v>
      </c>
      <c r="L10" s="101"/>
      <c r="M10" s="268">
        <f t="shared" si="0"/>
        <v>-204</v>
      </c>
      <c r="N10" s="248">
        <f t="shared" si="3"/>
        <v>-1.4963691043790802E-2</v>
      </c>
      <c r="O10" s="59" t="s">
        <v>123</v>
      </c>
    </row>
    <row r="11" spans="2:17" ht="33" customHeight="1">
      <c r="B11" s="44"/>
      <c r="C11" s="11"/>
      <c r="D11" s="53" t="s">
        <v>11</v>
      </c>
      <c r="E11" s="74">
        <v>14315</v>
      </c>
      <c r="F11" s="74">
        <v>14101</v>
      </c>
      <c r="G11" s="1">
        <f t="shared" si="2"/>
        <v>14101</v>
      </c>
      <c r="H11" s="85">
        <v>14101</v>
      </c>
      <c r="I11" s="91">
        <v>0</v>
      </c>
      <c r="J11" s="140">
        <v>0</v>
      </c>
      <c r="K11" s="101">
        <v>0</v>
      </c>
      <c r="L11" s="101"/>
      <c r="M11" s="268">
        <f t="shared" si="0"/>
        <v>-214</v>
      </c>
      <c r="N11" s="248">
        <f t="shared" si="3"/>
        <v>-1.4949353824659449E-2</v>
      </c>
      <c r="O11" s="58" t="s">
        <v>124</v>
      </c>
    </row>
    <row r="12" spans="2:17" ht="48" customHeight="1">
      <c r="B12" s="44"/>
      <c r="C12" s="11"/>
      <c r="D12" s="156" t="s">
        <v>12</v>
      </c>
      <c r="E12" s="74">
        <v>8250</v>
      </c>
      <c r="F12" s="74">
        <v>7900</v>
      </c>
      <c r="G12" s="1">
        <f t="shared" si="2"/>
        <v>7900</v>
      </c>
      <c r="H12" s="85">
        <v>6900</v>
      </c>
      <c r="I12" s="91">
        <v>0</v>
      </c>
      <c r="J12" s="140">
        <v>1000</v>
      </c>
      <c r="K12" s="101">
        <v>0</v>
      </c>
      <c r="L12" s="101"/>
      <c r="M12" s="267">
        <f t="shared" si="0"/>
        <v>-350</v>
      </c>
      <c r="N12" s="248">
        <f t="shared" si="3"/>
        <v>-4.2424242424242427E-2</v>
      </c>
      <c r="O12" s="58" t="s">
        <v>196</v>
      </c>
    </row>
    <row r="13" spans="2:17" ht="26.25" customHeight="1">
      <c r="B13" s="44"/>
      <c r="C13" s="157" t="s">
        <v>41</v>
      </c>
      <c r="D13" s="20" t="s">
        <v>42</v>
      </c>
      <c r="E13" s="73">
        <f>SUM(E14:E16)</f>
        <v>5072</v>
      </c>
      <c r="F13" s="73">
        <f>SUM(F14:F16)</f>
        <v>3200</v>
      </c>
      <c r="G13" s="22">
        <f t="shared" ref="G13:G64" si="4">SUM(H13:L13)</f>
        <v>3200</v>
      </c>
      <c r="H13" s="113">
        <f>SUM(H14:H16)</f>
        <v>1800</v>
      </c>
      <c r="I13" s="90">
        <f>SUM(I14:I16)</f>
        <v>0</v>
      </c>
      <c r="J13" s="139">
        <f>SUM(J14:J16)</f>
        <v>1400</v>
      </c>
      <c r="K13" s="100">
        <f>SUM(K14:K16)</f>
        <v>0</v>
      </c>
      <c r="L13" s="100">
        <f>SUM(L14:L16)</f>
        <v>0</v>
      </c>
      <c r="M13" s="267">
        <f t="shared" ref="M13:M15" si="5">F13-E13</f>
        <v>-1872</v>
      </c>
      <c r="N13" s="247">
        <f t="shared" si="3"/>
        <v>-0.36908517350157727</v>
      </c>
      <c r="O13" s="60"/>
      <c r="P13" s="347"/>
      <c r="Q13" s="254"/>
    </row>
    <row r="14" spans="2:17" ht="23.25" customHeight="1">
      <c r="B14" s="44"/>
      <c r="C14" s="7"/>
      <c r="D14" s="150" t="s">
        <v>13</v>
      </c>
      <c r="E14" s="74">
        <v>2672</v>
      </c>
      <c r="F14" s="74">
        <v>1200</v>
      </c>
      <c r="G14" s="1">
        <f>SUM(H14:L14)</f>
        <v>1200</v>
      </c>
      <c r="H14" s="85">
        <v>600</v>
      </c>
      <c r="I14" s="91">
        <v>0</v>
      </c>
      <c r="J14" s="140">
        <v>600</v>
      </c>
      <c r="K14" s="101">
        <v>0</v>
      </c>
      <c r="L14" s="101"/>
      <c r="M14" s="268">
        <f t="shared" si="5"/>
        <v>-1472</v>
      </c>
      <c r="N14" s="248">
        <f t="shared" si="3"/>
        <v>-0.55089820359281438</v>
      </c>
      <c r="O14" s="61" t="s">
        <v>155</v>
      </c>
      <c r="Q14" s="279"/>
    </row>
    <row r="15" spans="2:17" ht="23.25" customHeight="1">
      <c r="B15" s="44"/>
      <c r="C15" s="8"/>
      <c r="D15" s="150" t="s">
        <v>28</v>
      </c>
      <c r="E15" s="74">
        <v>1200</v>
      </c>
      <c r="F15" s="74">
        <v>1000</v>
      </c>
      <c r="G15" s="1">
        <f>SUM(H15:L15)</f>
        <v>1000</v>
      </c>
      <c r="H15" s="85">
        <v>600</v>
      </c>
      <c r="I15" s="91">
        <v>0</v>
      </c>
      <c r="J15" s="140">
        <v>400</v>
      </c>
      <c r="K15" s="101">
        <v>0</v>
      </c>
      <c r="L15" s="101"/>
      <c r="M15" s="268">
        <f t="shared" si="5"/>
        <v>-200</v>
      </c>
      <c r="N15" s="248">
        <f t="shared" si="3"/>
        <v>-0.16666666666666666</v>
      </c>
      <c r="O15" s="60" t="s">
        <v>156</v>
      </c>
    </row>
    <row r="16" spans="2:17" ht="23.25" customHeight="1">
      <c r="B16" s="44"/>
      <c r="C16" s="9"/>
      <c r="D16" s="150" t="s">
        <v>14</v>
      </c>
      <c r="E16" s="74">
        <v>1200</v>
      </c>
      <c r="F16" s="74">
        <v>1000</v>
      </c>
      <c r="G16" s="1">
        <f>SUM(H16:L16)</f>
        <v>1000</v>
      </c>
      <c r="H16" s="85">
        <v>600</v>
      </c>
      <c r="I16" s="91">
        <v>0</v>
      </c>
      <c r="J16" s="140">
        <v>400</v>
      </c>
      <c r="K16" s="101">
        <v>0</v>
      </c>
      <c r="L16" s="101"/>
      <c r="M16" s="268">
        <f t="shared" ref="M16:M29" si="6">F16-E16</f>
        <v>-200</v>
      </c>
      <c r="N16" s="248">
        <f t="shared" si="3"/>
        <v>-0.16666666666666666</v>
      </c>
      <c r="O16" s="60" t="s">
        <v>157</v>
      </c>
    </row>
    <row r="17" spans="2:17" ht="24.75" customHeight="1">
      <c r="B17" s="44"/>
      <c r="C17" s="158" t="s">
        <v>43</v>
      </c>
      <c r="D17" s="20" t="s">
        <v>42</v>
      </c>
      <c r="E17" s="73">
        <f>SUM(E18:E22)</f>
        <v>37298</v>
      </c>
      <c r="F17" s="73">
        <f>SUM(F18:F22)</f>
        <v>34240</v>
      </c>
      <c r="G17" s="22">
        <f>SUM(H17:L17)</f>
        <v>34240</v>
      </c>
      <c r="H17" s="113">
        <f>SUM(H18:H22)</f>
        <v>30300</v>
      </c>
      <c r="I17" s="90">
        <f>SUM(I18:I22)</f>
        <v>10</v>
      </c>
      <c r="J17" s="139">
        <f>SUM(J18:J22)</f>
        <v>2880</v>
      </c>
      <c r="K17" s="100">
        <f>SUM(K18:K22)</f>
        <v>1050</v>
      </c>
      <c r="L17" s="100">
        <f>SUM(L18:L22)</f>
        <v>0</v>
      </c>
      <c r="M17" s="267">
        <f t="shared" si="6"/>
        <v>-3058</v>
      </c>
      <c r="N17" s="247">
        <f t="shared" si="3"/>
        <v>-8.198831036516703E-2</v>
      </c>
      <c r="O17" s="60"/>
      <c r="P17" s="347"/>
      <c r="Q17" s="347"/>
    </row>
    <row r="18" spans="2:17" ht="24.75" customHeight="1">
      <c r="B18" s="44"/>
      <c r="C18" s="5"/>
      <c r="D18" s="150" t="s">
        <v>15</v>
      </c>
      <c r="E18" s="74">
        <v>1200</v>
      </c>
      <c r="F18" s="74">
        <v>600</v>
      </c>
      <c r="G18" s="1">
        <f t="shared" si="4"/>
        <v>600</v>
      </c>
      <c r="H18" s="85">
        <v>600</v>
      </c>
      <c r="I18" s="91">
        <v>0</v>
      </c>
      <c r="J18" s="140">
        <v>0</v>
      </c>
      <c r="K18" s="101">
        <v>0</v>
      </c>
      <c r="L18" s="101"/>
      <c r="M18" s="268">
        <f>F18-E18</f>
        <v>-600</v>
      </c>
      <c r="N18" s="248">
        <f t="shared" si="3"/>
        <v>-0.5</v>
      </c>
      <c r="O18" s="61" t="s">
        <v>125</v>
      </c>
    </row>
    <row r="19" spans="2:17" ht="24.75" customHeight="1">
      <c r="B19" s="44"/>
      <c r="C19" s="6"/>
      <c r="D19" s="149" t="s">
        <v>65</v>
      </c>
      <c r="E19" s="74">
        <v>4562</v>
      </c>
      <c r="F19" s="74">
        <v>4100</v>
      </c>
      <c r="G19" s="1">
        <f>SUM(H19:L19)</f>
        <v>4100</v>
      </c>
      <c r="H19" s="85">
        <v>2900</v>
      </c>
      <c r="I19" s="91">
        <v>10</v>
      </c>
      <c r="J19" s="140">
        <v>1140</v>
      </c>
      <c r="K19" s="101">
        <v>50</v>
      </c>
      <c r="L19" s="101"/>
      <c r="M19" s="268">
        <f>F19-E19</f>
        <v>-462</v>
      </c>
      <c r="N19" s="248">
        <f t="shared" ref="N19:N22" si="7">M19/E19</f>
        <v>-0.10127137220517317</v>
      </c>
      <c r="O19" s="60" t="s">
        <v>158</v>
      </c>
    </row>
    <row r="20" spans="2:17" ht="52.5" customHeight="1">
      <c r="B20" s="44"/>
      <c r="C20" s="6"/>
      <c r="D20" s="13" t="s">
        <v>16</v>
      </c>
      <c r="E20" s="74">
        <v>17160</v>
      </c>
      <c r="F20" s="74">
        <v>22000</v>
      </c>
      <c r="G20" s="1">
        <f>SUM(H20:L20)</f>
        <v>22000</v>
      </c>
      <c r="H20" s="85">
        <v>20000</v>
      </c>
      <c r="I20" s="91">
        <v>0</v>
      </c>
      <c r="J20" s="140">
        <v>1000</v>
      </c>
      <c r="K20" s="101">
        <v>1000</v>
      </c>
      <c r="L20" s="101"/>
      <c r="M20" s="268">
        <f>F20-E20</f>
        <v>4840</v>
      </c>
      <c r="N20" s="248">
        <f t="shared" si="7"/>
        <v>0.28205128205128205</v>
      </c>
      <c r="O20" s="60" t="s">
        <v>197</v>
      </c>
    </row>
    <row r="21" spans="2:17" ht="61.5" customHeight="1">
      <c r="B21" s="44"/>
      <c r="C21" s="6"/>
      <c r="D21" s="149" t="s">
        <v>67</v>
      </c>
      <c r="E21" s="74">
        <v>7776</v>
      </c>
      <c r="F21" s="74">
        <v>2740</v>
      </c>
      <c r="G21" s="1">
        <f>SUM(H21:L21)</f>
        <v>2740</v>
      </c>
      <c r="H21" s="85">
        <v>2000</v>
      </c>
      <c r="I21" s="91">
        <v>0</v>
      </c>
      <c r="J21" s="140">
        <v>740</v>
      </c>
      <c r="K21" s="101">
        <v>0</v>
      </c>
      <c r="L21" s="101"/>
      <c r="M21" s="268">
        <f>F21-E21</f>
        <v>-5036</v>
      </c>
      <c r="N21" s="248">
        <f t="shared" si="7"/>
        <v>-0.64763374485596703</v>
      </c>
      <c r="O21" s="60" t="s">
        <v>159</v>
      </c>
    </row>
    <row r="22" spans="2:17" ht="32.25" customHeight="1" thickBot="1">
      <c r="B22" s="45"/>
      <c r="C22" s="46"/>
      <c r="D22" s="31" t="s">
        <v>17</v>
      </c>
      <c r="E22" s="75">
        <v>6600</v>
      </c>
      <c r="F22" s="75">
        <v>4800</v>
      </c>
      <c r="G22" s="32">
        <f>SUM(H22:L22)</f>
        <v>4800</v>
      </c>
      <c r="H22" s="86">
        <v>4800</v>
      </c>
      <c r="I22" s="97">
        <v>0</v>
      </c>
      <c r="J22" s="145">
        <v>0</v>
      </c>
      <c r="K22" s="102">
        <v>0</v>
      </c>
      <c r="L22" s="196"/>
      <c r="M22" s="268">
        <f>F22-E22</f>
        <v>-1800</v>
      </c>
      <c r="N22" s="248">
        <f t="shared" si="7"/>
        <v>-0.27272727272727271</v>
      </c>
      <c r="O22" s="62" t="s">
        <v>126</v>
      </c>
    </row>
    <row r="23" spans="2:17" ht="29.25" customHeight="1">
      <c r="B23" s="47" t="s">
        <v>44</v>
      </c>
      <c r="C23" s="393" t="s">
        <v>36</v>
      </c>
      <c r="D23" s="393"/>
      <c r="E23" s="72">
        <f>E24</f>
        <v>14600</v>
      </c>
      <c r="F23" s="72">
        <f>F24</f>
        <v>13608</v>
      </c>
      <c r="G23" s="109">
        <f t="shared" si="4"/>
        <v>13608</v>
      </c>
      <c r="H23" s="84">
        <f>H24</f>
        <v>11000</v>
      </c>
      <c r="I23" s="89">
        <f>I24</f>
        <v>0</v>
      </c>
      <c r="J23" s="138">
        <f>J24</f>
        <v>1400</v>
      </c>
      <c r="K23" s="99">
        <f>K24</f>
        <v>1208</v>
      </c>
      <c r="L23" s="99">
        <f>L24</f>
        <v>0</v>
      </c>
      <c r="M23" s="266">
        <f t="shared" si="6"/>
        <v>-992</v>
      </c>
      <c r="N23" s="250">
        <f t="shared" ref="N23:N42" si="8">M23/E23</f>
        <v>-6.7945205479452056E-2</v>
      </c>
      <c r="O23" s="63"/>
    </row>
    <row r="24" spans="2:17" ht="24.75" customHeight="1">
      <c r="B24" s="186"/>
      <c r="C24" s="161" t="s">
        <v>18</v>
      </c>
      <c r="D24" s="25" t="s">
        <v>42</v>
      </c>
      <c r="E24" s="76">
        <f>SUM(E25:E27)</f>
        <v>14600</v>
      </c>
      <c r="F24" s="76">
        <f>SUM(F25:F27)</f>
        <v>13608</v>
      </c>
      <c r="G24" s="22">
        <f t="shared" si="4"/>
        <v>13608</v>
      </c>
      <c r="H24" s="114">
        <f>SUM(H25:H27)</f>
        <v>11000</v>
      </c>
      <c r="I24" s="92">
        <f>SUM(I25:I27)</f>
        <v>0</v>
      </c>
      <c r="J24" s="152">
        <f>SUM(J25:J27)</f>
        <v>1400</v>
      </c>
      <c r="K24" s="103">
        <f>SUM(K25:K27)</f>
        <v>1208</v>
      </c>
      <c r="L24" s="103">
        <f>SUM(L25:L27)</f>
        <v>0</v>
      </c>
      <c r="M24" s="267">
        <f t="shared" si="6"/>
        <v>-992</v>
      </c>
      <c r="N24" s="247">
        <f t="shared" si="8"/>
        <v>-6.7945205479452056E-2</v>
      </c>
      <c r="O24" s="60"/>
      <c r="P24" s="347"/>
    </row>
    <row r="25" spans="2:17" ht="27" customHeight="1">
      <c r="B25" s="48"/>
      <c r="C25" s="14"/>
      <c r="D25" s="16" t="s">
        <v>18</v>
      </c>
      <c r="E25" s="77">
        <v>2400</v>
      </c>
      <c r="F25" s="77">
        <v>2400</v>
      </c>
      <c r="G25" s="1">
        <f>SUM(H25:L25)</f>
        <v>2400</v>
      </c>
      <c r="H25" s="87">
        <v>1000</v>
      </c>
      <c r="I25" s="93">
        <v>0</v>
      </c>
      <c r="J25" s="141">
        <v>1400</v>
      </c>
      <c r="K25" s="104">
        <v>0</v>
      </c>
      <c r="L25" s="104"/>
      <c r="M25" s="268">
        <f>F25-E25</f>
        <v>0</v>
      </c>
      <c r="N25" s="251">
        <f>M25/E25</f>
        <v>0</v>
      </c>
      <c r="O25" s="61" t="s">
        <v>82</v>
      </c>
    </row>
    <row r="26" spans="2:17" ht="28.5" customHeight="1">
      <c r="B26" s="49"/>
      <c r="C26" s="12"/>
      <c r="D26" s="137" t="s">
        <v>68</v>
      </c>
      <c r="E26" s="74">
        <v>1800</v>
      </c>
      <c r="F26" s="74">
        <v>1000</v>
      </c>
      <c r="G26" s="1">
        <f>SUM(H26:L26)</f>
        <v>1000</v>
      </c>
      <c r="H26" s="85">
        <v>1000</v>
      </c>
      <c r="I26" s="93">
        <v>0</v>
      </c>
      <c r="J26" s="141">
        <v>0</v>
      </c>
      <c r="K26" s="104">
        <v>0</v>
      </c>
      <c r="L26" s="104"/>
      <c r="M26" s="268">
        <f>F26-E26</f>
        <v>-800</v>
      </c>
      <c r="N26" s="251">
        <f t="shared" ref="N26:N27" si="9">M26/E26</f>
        <v>-0.44444444444444442</v>
      </c>
      <c r="O26" s="60" t="s">
        <v>160</v>
      </c>
    </row>
    <row r="27" spans="2:17" ht="63" customHeight="1" thickBot="1">
      <c r="B27" s="50"/>
      <c r="C27" s="38"/>
      <c r="D27" s="162" t="s">
        <v>66</v>
      </c>
      <c r="E27" s="75">
        <v>10400</v>
      </c>
      <c r="F27" s="75">
        <v>10208</v>
      </c>
      <c r="G27" s="32">
        <f>SUM(H27:L27)</f>
        <v>10208</v>
      </c>
      <c r="H27" s="86">
        <v>9000</v>
      </c>
      <c r="I27" s="93">
        <v>0</v>
      </c>
      <c r="J27" s="141">
        <v>0</v>
      </c>
      <c r="K27" s="104">
        <v>1208</v>
      </c>
      <c r="L27" s="104"/>
      <c r="M27" s="268">
        <f>F27-E27</f>
        <v>-192</v>
      </c>
      <c r="N27" s="251">
        <f t="shared" si="9"/>
        <v>-1.8461538461538463E-2</v>
      </c>
      <c r="O27" s="62" t="s">
        <v>198</v>
      </c>
    </row>
    <row r="28" spans="2:17" ht="24" customHeight="1">
      <c r="B28" s="379" t="s">
        <v>92</v>
      </c>
      <c r="C28" s="381" t="s">
        <v>36</v>
      </c>
      <c r="D28" s="382"/>
      <c r="E28" s="72">
        <f>E29+E32+E34+E42+E47+E56</f>
        <v>124558</v>
      </c>
      <c r="F28" s="72">
        <f>F29+F32+F34+F42+F47+F56</f>
        <v>241142</v>
      </c>
      <c r="G28" s="109">
        <f>SUM(H28:L28)</f>
        <v>241142</v>
      </c>
      <c r="H28" s="84">
        <f>H29+H32+H34+H42+H47</f>
        <v>8522</v>
      </c>
      <c r="I28" s="204">
        <f>I29+I32+I34+I42+I47+I56</f>
        <v>190392</v>
      </c>
      <c r="J28" s="138">
        <f>J29+J32+J34+J42+J47</f>
        <v>4045</v>
      </c>
      <c r="K28" s="99">
        <f>K29+K32+K34+K42+K47+K56</f>
        <v>29424</v>
      </c>
      <c r="L28" s="99">
        <f>L29+L32+L34+L42+L47+L56</f>
        <v>8759</v>
      </c>
      <c r="M28" s="266">
        <f t="shared" si="6"/>
        <v>116584</v>
      </c>
      <c r="N28" s="246">
        <f t="shared" si="8"/>
        <v>0.93598163104738352</v>
      </c>
      <c r="O28" s="63"/>
      <c r="P28" s="347"/>
    </row>
    <row r="29" spans="2:17" ht="24">
      <c r="B29" s="380"/>
      <c r="C29" s="236" t="s">
        <v>46</v>
      </c>
      <c r="D29" s="238" t="s">
        <v>42</v>
      </c>
      <c r="E29" s="163">
        <f>SUM(E30:E31)</f>
        <v>30000</v>
      </c>
      <c r="F29" s="163">
        <f>SUM(F30:F31)</f>
        <v>27400</v>
      </c>
      <c r="G29" s="22">
        <f t="shared" si="4"/>
        <v>27400</v>
      </c>
      <c r="H29" s="327">
        <f>SUM(H30:H31)</f>
        <v>0</v>
      </c>
      <c r="I29" s="168">
        <f>SUM(I30:I31)</f>
        <v>23400</v>
      </c>
      <c r="J29" s="169">
        <f>SUM(J30:J31)</f>
        <v>0</v>
      </c>
      <c r="K29" s="167">
        <f>SUM(K30:K31)</f>
        <v>4000</v>
      </c>
      <c r="L29" s="167">
        <f>SUM(L30:L31)</f>
        <v>0</v>
      </c>
      <c r="M29" s="267">
        <f t="shared" si="6"/>
        <v>-2600</v>
      </c>
      <c r="N29" s="252">
        <f t="shared" si="8"/>
        <v>-8.666666666666667E-2</v>
      </c>
      <c r="O29" s="148"/>
      <c r="P29" s="347"/>
    </row>
    <row r="30" spans="2:17" ht="27.75" customHeight="1">
      <c r="B30" s="51"/>
      <c r="C30" s="79"/>
      <c r="D30" s="82" t="s">
        <v>73</v>
      </c>
      <c r="E30" s="74">
        <v>23400</v>
      </c>
      <c r="F30" s="74">
        <v>23400</v>
      </c>
      <c r="G30" s="1">
        <f>SUM(H30:L30)</f>
        <v>23400</v>
      </c>
      <c r="H30" s="115">
        <v>0</v>
      </c>
      <c r="I30" s="94">
        <v>23400</v>
      </c>
      <c r="J30" s="142">
        <v>0</v>
      </c>
      <c r="K30" s="101">
        <v>0</v>
      </c>
      <c r="L30" s="101"/>
      <c r="M30" s="268">
        <f t="shared" ref="M30:M34" si="10">F30-E30</f>
        <v>0</v>
      </c>
      <c r="N30" s="248">
        <f>M30/E30</f>
        <v>0</v>
      </c>
      <c r="O30" s="60" t="s">
        <v>199</v>
      </c>
    </row>
    <row r="31" spans="2:17" s="4" customFormat="1" ht="31.5" customHeight="1">
      <c r="B31" s="51"/>
      <c r="C31" s="79"/>
      <c r="D31" s="175" t="s">
        <v>85</v>
      </c>
      <c r="E31" s="178">
        <v>6600</v>
      </c>
      <c r="F31" s="178">
        <v>4000</v>
      </c>
      <c r="G31" s="1">
        <f>SUM(H31:L31)</f>
        <v>4000</v>
      </c>
      <c r="H31" s="115">
        <v>0</v>
      </c>
      <c r="I31" s="165">
        <v>0</v>
      </c>
      <c r="J31" s="166">
        <v>0</v>
      </c>
      <c r="K31" s="426">
        <v>4000</v>
      </c>
      <c r="L31" s="164"/>
      <c r="M31" s="268">
        <f>F31-E31</f>
        <v>-2600</v>
      </c>
      <c r="N31" s="248">
        <f>M31/E31</f>
        <v>-0.39393939393939392</v>
      </c>
      <c r="O31" s="66" t="s">
        <v>162</v>
      </c>
    </row>
    <row r="32" spans="2:17" ht="25.5" customHeight="1">
      <c r="B32" s="51"/>
      <c r="C32" s="383" t="s">
        <v>53</v>
      </c>
      <c r="D32" s="80" t="s">
        <v>54</v>
      </c>
      <c r="E32" s="80">
        <f>E33</f>
        <v>4900</v>
      </c>
      <c r="F32" s="80">
        <f>F33</f>
        <v>5347</v>
      </c>
      <c r="G32" s="22">
        <f t="shared" si="4"/>
        <v>5347</v>
      </c>
      <c r="H32" s="255">
        <f>H33</f>
        <v>0</v>
      </c>
      <c r="I32" s="256">
        <f>I33</f>
        <v>4447</v>
      </c>
      <c r="J32" s="257">
        <f>J33</f>
        <v>0</v>
      </c>
      <c r="K32" s="258">
        <f>K33</f>
        <v>900</v>
      </c>
      <c r="L32" s="258">
        <f>L33</f>
        <v>0</v>
      </c>
      <c r="M32" s="267">
        <f t="shared" si="10"/>
        <v>447</v>
      </c>
      <c r="N32" s="247">
        <f t="shared" si="8"/>
        <v>9.1224489795918365E-2</v>
      </c>
      <c r="O32" s="60"/>
      <c r="P32" s="347"/>
    </row>
    <row r="33" spans="2:16" ht="24.75" customHeight="1">
      <c r="B33" s="51"/>
      <c r="C33" s="384"/>
      <c r="D33" s="13" t="s">
        <v>84</v>
      </c>
      <c r="E33" s="74">
        <v>4900</v>
      </c>
      <c r="F33" s="74">
        <v>5347</v>
      </c>
      <c r="G33" s="1">
        <f>SUM(H33:L33)</f>
        <v>5347</v>
      </c>
      <c r="H33" s="85">
        <v>0</v>
      </c>
      <c r="I33" s="91">
        <v>4447</v>
      </c>
      <c r="J33" s="140"/>
      <c r="K33" s="101">
        <v>900</v>
      </c>
      <c r="L33" s="101"/>
      <c r="M33" s="268">
        <f t="shared" si="10"/>
        <v>447</v>
      </c>
      <c r="N33" s="248">
        <f>M33/E33</f>
        <v>9.1224489795918365E-2</v>
      </c>
      <c r="O33" s="64" t="s">
        <v>173</v>
      </c>
    </row>
    <row r="34" spans="2:16" ht="26.25" customHeight="1">
      <c r="B34" s="51"/>
      <c r="C34" s="378" t="s">
        <v>45</v>
      </c>
      <c r="D34" s="172" t="s">
        <v>42</v>
      </c>
      <c r="E34" s="73">
        <f>SUM(E35:E41)</f>
        <v>20926</v>
      </c>
      <c r="F34" s="73">
        <f>SUM(F35:F41)</f>
        <v>12120</v>
      </c>
      <c r="G34" s="22">
        <f t="shared" si="4"/>
        <v>12120</v>
      </c>
      <c r="H34" s="113">
        <f>SUM(H35:H41)</f>
        <v>0</v>
      </c>
      <c r="I34" s="90">
        <f>SUM(I35:I41)</f>
        <v>8600</v>
      </c>
      <c r="J34" s="139">
        <f>SUM(J35:J41)</f>
        <v>0</v>
      </c>
      <c r="K34" s="100">
        <f>SUM(K35:K41)</f>
        <v>2920</v>
      </c>
      <c r="L34" s="100">
        <f>SUM(L35:L41)</f>
        <v>600</v>
      </c>
      <c r="M34" s="267">
        <f t="shared" si="10"/>
        <v>-8806</v>
      </c>
      <c r="N34" s="247">
        <f t="shared" si="8"/>
        <v>-0.42081620950014337</v>
      </c>
      <c r="O34" s="64"/>
      <c r="P34" s="347"/>
    </row>
    <row r="35" spans="2:16" ht="34.5" customHeight="1">
      <c r="B35" s="51"/>
      <c r="C35" s="378"/>
      <c r="D35" s="81" t="s">
        <v>55</v>
      </c>
      <c r="E35" s="74">
        <v>3400</v>
      </c>
      <c r="F35" s="74">
        <v>900</v>
      </c>
      <c r="G35" s="1">
        <f>SUM(H35:L35)</f>
        <v>900</v>
      </c>
      <c r="H35" s="85">
        <v>0</v>
      </c>
      <c r="I35" s="91">
        <v>0</v>
      </c>
      <c r="J35" s="140">
        <v>0</v>
      </c>
      <c r="K35" s="101">
        <v>900</v>
      </c>
      <c r="L35" s="101">
        <v>0</v>
      </c>
      <c r="M35" s="268">
        <f t="shared" ref="M35:M41" si="11">F35-E35</f>
        <v>-2500</v>
      </c>
      <c r="N35" s="248">
        <f>M35/E35</f>
        <v>-0.73529411764705888</v>
      </c>
      <c r="O35" s="65" t="s">
        <v>200</v>
      </c>
    </row>
    <row r="36" spans="2:16" ht="32.25" customHeight="1">
      <c r="B36" s="51"/>
      <c r="C36" s="378"/>
      <c r="D36" s="81" t="s">
        <v>74</v>
      </c>
      <c r="E36" s="74">
        <v>6600</v>
      </c>
      <c r="F36" s="74">
        <v>6600</v>
      </c>
      <c r="G36" s="1">
        <f>SUM(H36:L36)</f>
        <v>6600</v>
      </c>
      <c r="H36" s="85">
        <v>0</v>
      </c>
      <c r="I36" s="91">
        <v>6600</v>
      </c>
      <c r="J36" s="140">
        <v>0</v>
      </c>
      <c r="K36" s="101">
        <v>0</v>
      </c>
      <c r="L36" s="101"/>
      <c r="M36" s="268">
        <f t="shared" si="11"/>
        <v>0</v>
      </c>
      <c r="N36" s="248">
        <f t="shared" ref="N36:N41" si="12">M36/E36</f>
        <v>0</v>
      </c>
      <c r="O36" s="65" t="s">
        <v>174</v>
      </c>
    </row>
    <row r="37" spans="2:16" ht="32.25" customHeight="1">
      <c r="B37" s="51"/>
      <c r="C37" s="378"/>
      <c r="D37" s="82" t="s">
        <v>56</v>
      </c>
      <c r="E37" s="13">
        <v>2420</v>
      </c>
      <c r="F37" s="13">
        <v>420</v>
      </c>
      <c r="G37" s="1">
        <f>SUM(H37:L37)</f>
        <v>420</v>
      </c>
      <c r="H37" s="176">
        <v>0</v>
      </c>
      <c r="I37" s="95">
        <v>0</v>
      </c>
      <c r="J37" s="143">
        <v>0</v>
      </c>
      <c r="K37" s="105">
        <v>420</v>
      </c>
      <c r="L37" s="105"/>
      <c r="M37" s="268">
        <f t="shared" si="11"/>
        <v>-2000</v>
      </c>
      <c r="N37" s="248">
        <f t="shared" si="12"/>
        <v>-0.82644628099173556</v>
      </c>
      <c r="O37" s="60" t="s">
        <v>175</v>
      </c>
    </row>
    <row r="38" spans="2:16" ht="30" customHeight="1">
      <c r="B38" s="51"/>
      <c r="C38" s="378"/>
      <c r="D38" s="82" t="s">
        <v>83</v>
      </c>
      <c r="E38" s="170">
        <v>1860</v>
      </c>
      <c r="F38" s="170">
        <v>2800</v>
      </c>
      <c r="G38" s="1">
        <f t="shared" si="4"/>
        <v>2800</v>
      </c>
      <c r="H38" s="115">
        <v>0</v>
      </c>
      <c r="I38" s="95">
        <v>2000</v>
      </c>
      <c r="J38" s="143">
        <v>0</v>
      </c>
      <c r="K38" s="105">
        <v>800</v>
      </c>
      <c r="L38" s="105"/>
      <c r="M38" s="268">
        <f t="shared" si="11"/>
        <v>940</v>
      </c>
      <c r="N38" s="248">
        <f t="shared" si="12"/>
        <v>0.5053763440860215</v>
      </c>
      <c r="O38" s="60" t="s">
        <v>165</v>
      </c>
    </row>
    <row r="39" spans="2:16" ht="34.5" customHeight="1">
      <c r="B39" s="51"/>
      <c r="C39" s="378"/>
      <c r="D39" s="173" t="s">
        <v>75</v>
      </c>
      <c r="E39" s="74">
        <v>3800</v>
      </c>
      <c r="F39" s="74">
        <v>800</v>
      </c>
      <c r="G39" s="1">
        <f t="shared" si="4"/>
        <v>800</v>
      </c>
      <c r="H39" s="85">
        <v>0</v>
      </c>
      <c r="I39" s="91">
        <v>0</v>
      </c>
      <c r="J39" s="140">
        <v>0</v>
      </c>
      <c r="K39" s="101">
        <v>800</v>
      </c>
      <c r="L39" s="101"/>
      <c r="M39" s="268">
        <f t="shared" si="11"/>
        <v>-3000</v>
      </c>
      <c r="N39" s="248">
        <f t="shared" si="12"/>
        <v>-0.78947368421052633</v>
      </c>
      <c r="O39" s="65" t="s">
        <v>163</v>
      </c>
    </row>
    <row r="40" spans="2:16" ht="30" customHeight="1">
      <c r="B40" s="51"/>
      <c r="C40" s="378"/>
      <c r="D40" s="173" t="s">
        <v>72</v>
      </c>
      <c r="E40" s="74">
        <v>2000</v>
      </c>
      <c r="F40" s="74">
        <v>0</v>
      </c>
      <c r="G40" s="1">
        <f t="shared" si="4"/>
        <v>0</v>
      </c>
      <c r="H40" s="85">
        <v>0</v>
      </c>
      <c r="I40" s="91">
        <v>0</v>
      </c>
      <c r="J40" s="140">
        <v>0</v>
      </c>
      <c r="K40" s="101">
        <v>0</v>
      </c>
      <c r="L40" s="101"/>
      <c r="M40" s="268">
        <f t="shared" si="11"/>
        <v>-2000</v>
      </c>
      <c r="N40" s="331">
        <f t="shared" si="12"/>
        <v>-1</v>
      </c>
      <c r="O40" s="65" t="s">
        <v>166</v>
      </c>
    </row>
    <row r="41" spans="2:16" ht="27.75" customHeight="1">
      <c r="B41" s="51"/>
      <c r="C41" s="378"/>
      <c r="D41" s="173" t="s">
        <v>71</v>
      </c>
      <c r="E41" s="74">
        <v>846</v>
      </c>
      <c r="F41" s="74">
        <v>600</v>
      </c>
      <c r="G41" s="1">
        <f t="shared" si="4"/>
        <v>600</v>
      </c>
      <c r="H41" s="85">
        <v>0</v>
      </c>
      <c r="I41" s="91">
        <v>0</v>
      </c>
      <c r="J41" s="140">
        <v>0</v>
      </c>
      <c r="K41" s="101">
        <v>0</v>
      </c>
      <c r="L41" s="101">
        <v>600</v>
      </c>
      <c r="M41" s="268">
        <f t="shared" si="11"/>
        <v>-246</v>
      </c>
      <c r="N41" s="248">
        <f t="shared" si="12"/>
        <v>-0.29078014184397161</v>
      </c>
      <c r="O41" s="65" t="s">
        <v>129</v>
      </c>
    </row>
    <row r="42" spans="2:16" ht="27" customHeight="1">
      <c r="B42" s="51"/>
      <c r="C42" s="397" t="s">
        <v>76</v>
      </c>
      <c r="D42" s="172" t="s">
        <v>42</v>
      </c>
      <c r="E42" s="73">
        <f>SUM(E43:E46)</f>
        <v>13190</v>
      </c>
      <c r="F42" s="73">
        <f>SUM(F43:F46)</f>
        <v>28591</v>
      </c>
      <c r="G42" s="22">
        <f>SUM(H42:L42)</f>
        <v>28591</v>
      </c>
      <c r="H42" s="113">
        <f>SUM(H43:H46)</f>
        <v>1000</v>
      </c>
      <c r="I42" s="90">
        <f>SUM(I43:I46)</f>
        <v>6500</v>
      </c>
      <c r="J42" s="139">
        <f>SUM(J43:J46)</f>
        <v>2000</v>
      </c>
      <c r="K42" s="100">
        <f>SUM(K43:K46)</f>
        <v>13576</v>
      </c>
      <c r="L42" s="100">
        <f>SUM(L43:L46)</f>
        <v>5515</v>
      </c>
      <c r="M42" s="267">
        <f t="shared" ref="M42" si="13">F42-E42</f>
        <v>15401</v>
      </c>
      <c r="N42" s="247">
        <f t="shared" si="8"/>
        <v>1.1676269901440486</v>
      </c>
      <c r="O42" s="65"/>
      <c r="P42" s="347"/>
    </row>
    <row r="43" spans="2:16" ht="36.75" customHeight="1">
      <c r="B43" s="51"/>
      <c r="C43" s="398"/>
      <c r="D43" s="173" t="s">
        <v>70</v>
      </c>
      <c r="E43" s="74">
        <v>7790</v>
      </c>
      <c r="F43" s="74">
        <f>G43</f>
        <v>9615</v>
      </c>
      <c r="G43" s="1">
        <f>SUM(H43:L43)</f>
        <v>9615</v>
      </c>
      <c r="H43" s="85">
        <v>0</v>
      </c>
      <c r="I43" s="91">
        <v>3500</v>
      </c>
      <c r="J43" s="140">
        <v>0</v>
      </c>
      <c r="K43" s="101">
        <v>600</v>
      </c>
      <c r="L43" s="101">
        <v>5515</v>
      </c>
      <c r="M43" s="268">
        <f>F43-E43</f>
        <v>1825</v>
      </c>
      <c r="N43" s="248">
        <f>M43/E43</f>
        <v>0.23427471116816431</v>
      </c>
      <c r="O43" s="65" t="s">
        <v>201</v>
      </c>
    </row>
    <row r="44" spans="2:16" ht="33" customHeight="1">
      <c r="B44" s="51"/>
      <c r="C44" s="398"/>
      <c r="D44" s="81" t="s">
        <v>69</v>
      </c>
      <c r="E44" s="74">
        <v>3000</v>
      </c>
      <c r="F44" s="74">
        <v>3000</v>
      </c>
      <c r="G44" s="1">
        <f>SUM(H44:L44)</f>
        <v>3000</v>
      </c>
      <c r="H44" s="85">
        <v>0</v>
      </c>
      <c r="I44" s="91">
        <v>3000</v>
      </c>
      <c r="J44" s="140">
        <v>0</v>
      </c>
      <c r="K44" s="101">
        <v>0</v>
      </c>
      <c r="L44" s="101"/>
      <c r="M44" s="268">
        <f>F44-E44</f>
        <v>0</v>
      </c>
      <c r="N44" s="248">
        <f t="shared" ref="N44:N45" si="14">M44/E44</f>
        <v>0</v>
      </c>
      <c r="O44" s="65" t="s">
        <v>202</v>
      </c>
    </row>
    <row r="45" spans="2:16" ht="37.5" customHeight="1">
      <c r="B45" s="51"/>
      <c r="C45" s="398"/>
      <c r="D45" s="173" t="s">
        <v>77</v>
      </c>
      <c r="E45" s="74">
        <v>2400</v>
      </c>
      <c r="F45" s="74">
        <v>5000</v>
      </c>
      <c r="G45" s="1">
        <f>SUM(H45:L45)</f>
        <v>5000</v>
      </c>
      <c r="H45" s="85">
        <v>1000</v>
      </c>
      <c r="I45" s="91">
        <v>0</v>
      </c>
      <c r="J45" s="140">
        <v>0</v>
      </c>
      <c r="K45" s="101">
        <v>4000</v>
      </c>
      <c r="L45" s="101">
        <v>0</v>
      </c>
      <c r="M45" s="268">
        <f>F45-E45</f>
        <v>2600</v>
      </c>
      <c r="N45" s="248">
        <f t="shared" si="14"/>
        <v>1.0833333333333333</v>
      </c>
      <c r="O45" s="65" t="s">
        <v>203</v>
      </c>
    </row>
    <row r="46" spans="2:16" ht="37.5" customHeight="1">
      <c r="B46" s="51"/>
      <c r="C46" s="399"/>
      <c r="D46" s="239" t="s">
        <v>127</v>
      </c>
      <c r="E46" s="74">
        <v>0</v>
      </c>
      <c r="F46" s="74">
        <v>10976</v>
      </c>
      <c r="G46" s="1">
        <f>SUM(H46:L46)</f>
        <v>10976</v>
      </c>
      <c r="H46" s="240">
        <v>0</v>
      </c>
      <c r="I46" s="241"/>
      <c r="J46" s="242">
        <v>2000</v>
      </c>
      <c r="K46" s="243">
        <v>8976</v>
      </c>
      <c r="L46" s="243">
        <v>0</v>
      </c>
      <c r="M46" s="268">
        <f>F46-E46</f>
        <v>10976</v>
      </c>
      <c r="N46" s="248">
        <v>1</v>
      </c>
      <c r="O46" s="65" t="s">
        <v>204</v>
      </c>
    </row>
    <row r="47" spans="2:16" ht="31.5" customHeight="1">
      <c r="B47" s="51"/>
      <c r="C47" s="389" t="s">
        <v>30</v>
      </c>
      <c r="D47" s="70" t="s">
        <v>42</v>
      </c>
      <c r="E47" s="73">
        <f>SUM(E48:E55)</f>
        <v>55542</v>
      </c>
      <c r="F47" s="73">
        <f>SUM(F48:F55)</f>
        <v>58184</v>
      </c>
      <c r="G47" s="22">
        <f t="shared" si="4"/>
        <v>58184</v>
      </c>
      <c r="H47" s="113">
        <f>SUM(H48:H55)</f>
        <v>7522</v>
      </c>
      <c r="I47" s="90">
        <f>SUM(I48:I55)</f>
        <v>40445</v>
      </c>
      <c r="J47" s="139">
        <f>SUM(J48:J55)</f>
        <v>2045</v>
      </c>
      <c r="K47" s="100">
        <f>SUM(K48:K55)</f>
        <v>5528</v>
      </c>
      <c r="L47" s="100">
        <f>SUM(L48:L55)</f>
        <v>2644</v>
      </c>
      <c r="M47" s="267">
        <f t="shared" ref="M47:M56" si="15">F47-E47</f>
        <v>2642</v>
      </c>
      <c r="N47" s="247">
        <f>M47/E47</f>
        <v>4.7567606495985022E-2</v>
      </c>
      <c r="O47" s="65"/>
      <c r="P47" s="347"/>
    </row>
    <row r="48" spans="2:16" ht="24">
      <c r="B48" s="51"/>
      <c r="C48" s="390"/>
      <c r="D48" s="173" t="s">
        <v>78</v>
      </c>
      <c r="E48" s="74">
        <v>6000</v>
      </c>
      <c r="F48" s="74">
        <v>6000</v>
      </c>
      <c r="G48" s="1">
        <f>SUM(H48:L48)</f>
        <v>6000</v>
      </c>
      <c r="H48" s="85">
        <v>5400</v>
      </c>
      <c r="I48" s="91">
        <v>0</v>
      </c>
      <c r="J48" s="140">
        <v>0</v>
      </c>
      <c r="K48" s="101">
        <v>600</v>
      </c>
      <c r="L48" s="101"/>
      <c r="M48" s="268">
        <f t="shared" ref="M48:M55" si="16">F48-E48</f>
        <v>0</v>
      </c>
      <c r="N48" s="248">
        <f>M48/E48</f>
        <v>0</v>
      </c>
      <c r="O48" s="66" t="s">
        <v>205</v>
      </c>
    </row>
    <row r="49" spans="2:16" ht="24.75" customHeight="1">
      <c r="B49" s="51"/>
      <c r="C49" s="390"/>
      <c r="D49" s="13" t="s">
        <v>23</v>
      </c>
      <c r="E49" s="74">
        <v>2760</v>
      </c>
      <c r="F49" s="74">
        <f>G49</f>
        <v>3144</v>
      </c>
      <c r="G49" s="1">
        <f>SUM(H49:L49)</f>
        <v>3144</v>
      </c>
      <c r="H49" s="85">
        <v>0</v>
      </c>
      <c r="I49" s="91">
        <v>0</v>
      </c>
      <c r="J49" s="140">
        <v>0</v>
      </c>
      <c r="K49" s="101">
        <v>500</v>
      </c>
      <c r="L49" s="101">
        <v>2644</v>
      </c>
      <c r="M49" s="268">
        <f t="shared" si="16"/>
        <v>384</v>
      </c>
      <c r="N49" s="248">
        <f t="shared" ref="N49:N55" si="17">M49/E49</f>
        <v>0.1391304347826087</v>
      </c>
      <c r="O49" s="427" t="s">
        <v>193</v>
      </c>
    </row>
    <row r="50" spans="2:16" ht="33.75" customHeight="1">
      <c r="B50" s="51"/>
      <c r="C50" s="390"/>
      <c r="D50" s="173" t="s">
        <v>57</v>
      </c>
      <c r="E50" s="74">
        <v>2050</v>
      </c>
      <c r="F50" s="74">
        <v>1000</v>
      </c>
      <c r="G50" s="1">
        <f>SUM(H50:L50)</f>
        <v>1000</v>
      </c>
      <c r="H50" s="85">
        <v>0</v>
      </c>
      <c r="I50" s="91">
        <v>0</v>
      </c>
      <c r="J50" s="140">
        <v>0</v>
      </c>
      <c r="K50" s="101">
        <v>1000</v>
      </c>
      <c r="L50" s="101"/>
      <c r="M50" s="268">
        <f t="shared" si="16"/>
        <v>-1050</v>
      </c>
      <c r="N50" s="248">
        <f t="shared" si="17"/>
        <v>-0.51219512195121952</v>
      </c>
      <c r="O50" s="67" t="s">
        <v>206</v>
      </c>
    </row>
    <row r="51" spans="2:16" ht="28.5" customHeight="1">
      <c r="B51" s="51"/>
      <c r="C51" s="390"/>
      <c r="D51" s="173" t="s">
        <v>79</v>
      </c>
      <c r="E51" s="74">
        <v>1132</v>
      </c>
      <c r="F51" s="74">
        <v>1000</v>
      </c>
      <c r="G51" s="1">
        <f t="shared" si="4"/>
        <v>1000</v>
      </c>
      <c r="H51" s="85">
        <v>0</v>
      </c>
      <c r="I51" s="91">
        <v>0</v>
      </c>
      <c r="J51" s="140">
        <v>0</v>
      </c>
      <c r="K51" s="101">
        <v>1000</v>
      </c>
      <c r="L51" s="101"/>
      <c r="M51" s="268">
        <f t="shared" si="16"/>
        <v>-132</v>
      </c>
      <c r="N51" s="248">
        <f t="shared" si="17"/>
        <v>-0.1166077738515901</v>
      </c>
      <c r="O51" s="66" t="s">
        <v>167</v>
      </c>
    </row>
    <row r="52" spans="2:16" ht="27" customHeight="1">
      <c r="B52" s="51"/>
      <c r="C52" s="390"/>
      <c r="D52" s="81" t="s">
        <v>80</v>
      </c>
      <c r="E52" s="74">
        <v>1340</v>
      </c>
      <c r="F52" s="74">
        <f>G52</f>
        <v>456</v>
      </c>
      <c r="G52" s="1">
        <f>SUM(H52:L52)</f>
        <v>456</v>
      </c>
      <c r="H52" s="85">
        <v>0</v>
      </c>
      <c r="I52" s="91">
        <v>0</v>
      </c>
      <c r="J52" s="140">
        <v>0</v>
      </c>
      <c r="K52" s="101">
        <v>456</v>
      </c>
      <c r="L52" s="101"/>
      <c r="M52" s="268">
        <f t="shared" si="16"/>
        <v>-884</v>
      </c>
      <c r="N52" s="248">
        <f t="shared" si="17"/>
        <v>-0.65970149253731347</v>
      </c>
      <c r="O52" s="427" t="s">
        <v>194</v>
      </c>
    </row>
    <row r="53" spans="2:16" ht="27" customHeight="1">
      <c r="B53" s="51"/>
      <c r="C53" s="390"/>
      <c r="D53" s="52" t="s">
        <v>29</v>
      </c>
      <c r="E53" s="74">
        <v>800</v>
      </c>
      <c r="F53" s="74">
        <v>400</v>
      </c>
      <c r="G53" s="1">
        <f>SUM(H53:L53)</f>
        <v>400</v>
      </c>
      <c r="H53" s="85">
        <v>400</v>
      </c>
      <c r="I53" s="91">
        <v>0</v>
      </c>
      <c r="J53" s="140">
        <v>0</v>
      </c>
      <c r="K53" s="101">
        <v>0</v>
      </c>
      <c r="L53" s="101"/>
      <c r="M53" s="268">
        <f t="shared" si="16"/>
        <v>-400</v>
      </c>
      <c r="N53" s="248">
        <f t="shared" si="17"/>
        <v>-0.5</v>
      </c>
      <c r="O53" s="66" t="s">
        <v>128</v>
      </c>
    </row>
    <row r="54" spans="2:16" ht="24.75" customHeight="1">
      <c r="B54" s="51"/>
      <c r="C54" s="390"/>
      <c r="D54" s="17" t="s">
        <v>171</v>
      </c>
      <c r="E54" s="74">
        <v>3860</v>
      </c>
      <c r="F54" s="74">
        <v>5694</v>
      </c>
      <c r="G54" s="1">
        <f>SUM(H54:L54)</f>
        <v>5694</v>
      </c>
      <c r="H54" s="85">
        <v>1722</v>
      </c>
      <c r="I54" s="91">
        <v>0</v>
      </c>
      <c r="J54" s="140">
        <v>2000</v>
      </c>
      <c r="K54" s="101">
        <v>1972</v>
      </c>
      <c r="L54" s="101"/>
      <c r="M54" s="268">
        <f t="shared" si="16"/>
        <v>1834</v>
      </c>
      <c r="N54" s="248">
        <f t="shared" si="17"/>
        <v>0.47512953367875649</v>
      </c>
      <c r="O54" s="66" t="s">
        <v>207</v>
      </c>
    </row>
    <row r="55" spans="2:16" ht="47.25" customHeight="1">
      <c r="B55" s="51"/>
      <c r="C55" s="390"/>
      <c r="D55" s="191" t="s">
        <v>81</v>
      </c>
      <c r="E55" s="192">
        <v>37600</v>
      </c>
      <c r="F55" s="192">
        <f>G55</f>
        <v>40490</v>
      </c>
      <c r="G55" s="1">
        <f>SUM(H55:L55)</f>
        <v>40490</v>
      </c>
      <c r="H55" s="193">
        <v>0</v>
      </c>
      <c r="I55" s="194">
        <v>40445</v>
      </c>
      <c r="J55" s="195">
        <v>45</v>
      </c>
      <c r="K55" s="196">
        <v>0</v>
      </c>
      <c r="L55" s="196"/>
      <c r="M55" s="268">
        <f t="shared" si="16"/>
        <v>2890</v>
      </c>
      <c r="N55" s="248">
        <f t="shared" si="17"/>
        <v>7.6861702127659581E-2</v>
      </c>
      <c r="O55" s="425" t="s">
        <v>208</v>
      </c>
    </row>
    <row r="56" spans="2:16" ht="47.25" customHeight="1">
      <c r="B56" s="263"/>
      <c r="C56" s="396" t="s">
        <v>97</v>
      </c>
      <c r="D56" s="70" t="s">
        <v>101</v>
      </c>
      <c r="E56" s="78">
        <f>SUM(E57:E60)</f>
        <v>0</v>
      </c>
      <c r="F56" s="78">
        <f>SUM(F57:F60)</f>
        <v>109500</v>
      </c>
      <c r="G56" s="22">
        <f>SUM(G57:G60)</f>
        <v>109500</v>
      </c>
      <c r="H56" s="328">
        <f t="shared" ref="H56:J56" si="18">SUM(H57:H59)</f>
        <v>0</v>
      </c>
      <c r="I56" s="325">
        <f>SUM(I57:I60)</f>
        <v>107000</v>
      </c>
      <c r="J56" s="78">
        <f t="shared" si="18"/>
        <v>0</v>
      </c>
      <c r="K56" s="106">
        <f>SUM(K57:K59)</f>
        <v>2500</v>
      </c>
      <c r="L56" s="106">
        <f>SUM(L57:L59)</f>
        <v>0</v>
      </c>
      <c r="M56" s="330">
        <f t="shared" si="15"/>
        <v>109500</v>
      </c>
      <c r="N56" s="262">
        <v>1</v>
      </c>
      <c r="O56" s="67"/>
      <c r="P56" s="347"/>
    </row>
    <row r="57" spans="2:16" ht="47.25" customHeight="1">
      <c r="B57" s="263"/>
      <c r="C57" s="396"/>
      <c r="D57" s="203" t="s">
        <v>98</v>
      </c>
      <c r="E57" s="1">
        <v>0</v>
      </c>
      <c r="F57" s="1">
        <v>10950</v>
      </c>
      <c r="G57" s="1">
        <f>SUM(H57:L57)</f>
        <v>10950</v>
      </c>
      <c r="H57" s="85">
        <v>0</v>
      </c>
      <c r="I57" s="91">
        <v>10000</v>
      </c>
      <c r="J57" s="140">
        <v>0</v>
      </c>
      <c r="K57" s="101">
        <v>950</v>
      </c>
      <c r="L57" s="101"/>
      <c r="M57" s="268">
        <f>F57-E57</f>
        <v>10950</v>
      </c>
      <c r="N57" s="253">
        <v>1</v>
      </c>
      <c r="O57" s="67" t="s">
        <v>209</v>
      </c>
    </row>
    <row r="58" spans="2:16" ht="47.25" customHeight="1">
      <c r="B58" s="263"/>
      <c r="C58" s="396"/>
      <c r="D58" s="203" t="s">
        <v>99</v>
      </c>
      <c r="E58" s="1">
        <v>0</v>
      </c>
      <c r="F58" s="1">
        <v>51550</v>
      </c>
      <c r="G58" s="1">
        <f>SUM(H58:L58)</f>
        <v>51550</v>
      </c>
      <c r="H58" s="85">
        <v>0</v>
      </c>
      <c r="I58" s="91">
        <v>50000</v>
      </c>
      <c r="J58" s="140">
        <v>0</v>
      </c>
      <c r="K58" s="101">
        <v>1550</v>
      </c>
      <c r="L58" s="101"/>
      <c r="M58" s="268">
        <f>F58-E58</f>
        <v>51550</v>
      </c>
      <c r="N58" s="253">
        <v>1</v>
      </c>
      <c r="O58" s="67" t="s">
        <v>210</v>
      </c>
    </row>
    <row r="59" spans="2:16" ht="47.25" customHeight="1">
      <c r="B59" s="263"/>
      <c r="C59" s="389"/>
      <c r="D59" s="191" t="s">
        <v>100</v>
      </c>
      <c r="E59" s="317">
        <v>0</v>
      </c>
      <c r="F59" s="317">
        <v>30000</v>
      </c>
      <c r="G59" s="1">
        <f>SUM(H59:L59)</f>
        <v>30000</v>
      </c>
      <c r="H59" s="193">
        <v>0</v>
      </c>
      <c r="I59" s="194">
        <v>30000</v>
      </c>
      <c r="J59" s="195">
        <v>0</v>
      </c>
      <c r="K59" s="196">
        <v>0</v>
      </c>
      <c r="L59" s="318"/>
      <c r="M59" s="268">
        <f t="shared" ref="M59:M60" si="19">F59-E59</f>
        <v>30000</v>
      </c>
      <c r="N59" s="253">
        <v>1</v>
      </c>
      <c r="O59" s="197" t="s">
        <v>211</v>
      </c>
    </row>
    <row r="60" spans="2:16" ht="47.25" customHeight="1" thickBot="1">
      <c r="B60" s="319"/>
      <c r="C60" s="313"/>
      <c r="D60" s="320" t="s">
        <v>161</v>
      </c>
      <c r="E60" s="75">
        <v>0</v>
      </c>
      <c r="F60" s="75">
        <v>17000</v>
      </c>
      <c r="G60" s="329">
        <f>SUM(H60:L60)</f>
        <v>17000</v>
      </c>
      <c r="H60" s="321"/>
      <c r="I60" s="322">
        <v>17000</v>
      </c>
      <c r="J60" s="323"/>
      <c r="K60" s="324"/>
      <c r="L60" s="324"/>
      <c r="M60" s="289">
        <f t="shared" si="19"/>
        <v>17000</v>
      </c>
      <c r="N60" s="249">
        <v>1</v>
      </c>
      <c r="O60" s="177"/>
    </row>
    <row r="61" spans="2:16" ht="25.5" customHeight="1">
      <c r="B61" s="184" t="s">
        <v>31</v>
      </c>
      <c r="C61" s="394" t="s">
        <v>36</v>
      </c>
      <c r="D61" s="395"/>
      <c r="E61" s="163">
        <f>E62</f>
        <v>1560</v>
      </c>
      <c r="F61" s="163">
        <f>F62</f>
        <v>1714</v>
      </c>
      <c r="G61" s="109">
        <f t="shared" si="4"/>
        <v>1714</v>
      </c>
      <c r="H61" s="198">
        <f t="shared" ref="H61:L62" si="20">H62</f>
        <v>0</v>
      </c>
      <c r="I61" s="199">
        <f>I62</f>
        <v>1023</v>
      </c>
      <c r="J61" s="200">
        <f t="shared" si="20"/>
        <v>0</v>
      </c>
      <c r="K61" s="201">
        <f t="shared" si="20"/>
        <v>0</v>
      </c>
      <c r="L61" s="201">
        <f t="shared" si="20"/>
        <v>691</v>
      </c>
      <c r="M61" s="270">
        <f>F61-E61</f>
        <v>154</v>
      </c>
      <c r="N61" s="252">
        <f t="shared" ref="N61:N65" si="21">M61/E61</f>
        <v>9.8717948717948714E-2</v>
      </c>
      <c r="O61" s="202"/>
    </row>
    <row r="62" spans="2:16" ht="25.5" customHeight="1">
      <c r="B62" s="107"/>
      <c r="C62" s="161" t="s">
        <v>86</v>
      </c>
      <c r="D62" s="24" t="s">
        <v>34</v>
      </c>
      <c r="E62" s="78">
        <f>E63</f>
        <v>1560</v>
      </c>
      <c r="F62" s="78">
        <f>F63</f>
        <v>1714</v>
      </c>
      <c r="G62" s="22">
        <f t="shared" si="4"/>
        <v>1714</v>
      </c>
      <c r="H62" s="88">
        <f t="shared" si="20"/>
        <v>0</v>
      </c>
      <c r="I62" s="96">
        <f t="shared" si="20"/>
        <v>1023</v>
      </c>
      <c r="J62" s="144">
        <f t="shared" si="20"/>
        <v>0</v>
      </c>
      <c r="K62" s="106">
        <f t="shared" si="20"/>
        <v>0</v>
      </c>
      <c r="L62" s="106">
        <f t="shared" si="20"/>
        <v>691</v>
      </c>
      <c r="M62" s="267">
        <f t="shared" ref="M62:M65" si="22">F62-E62</f>
        <v>154</v>
      </c>
      <c r="N62" s="247">
        <f t="shared" si="21"/>
        <v>9.8717948717948714E-2</v>
      </c>
      <c r="O62" s="66"/>
    </row>
    <row r="63" spans="2:16" ht="25.5" customHeight="1" thickBot="1">
      <c r="B63" s="108"/>
      <c r="C63" s="30"/>
      <c r="D63" s="39" t="s">
        <v>31</v>
      </c>
      <c r="E63" s="75">
        <v>1560</v>
      </c>
      <c r="F63" s="75">
        <f>G63</f>
        <v>1714</v>
      </c>
      <c r="G63" s="32">
        <f>SUM(H63:L63)</f>
        <v>1714</v>
      </c>
      <c r="H63" s="86"/>
      <c r="I63" s="97">
        <v>1023</v>
      </c>
      <c r="J63" s="145">
        <v>0</v>
      </c>
      <c r="K63" s="102">
        <v>0</v>
      </c>
      <c r="L63" s="102">
        <v>691</v>
      </c>
      <c r="M63" s="269">
        <f>F63-E63</f>
        <v>154</v>
      </c>
      <c r="N63" s="249">
        <f>M63/E63</f>
        <v>9.8717948717948714E-2</v>
      </c>
      <c r="O63" s="68" t="s">
        <v>190</v>
      </c>
    </row>
    <row r="64" spans="2:16" ht="25.5" customHeight="1">
      <c r="B64" s="184" t="s">
        <v>32</v>
      </c>
      <c r="C64" s="385" t="s">
        <v>36</v>
      </c>
      <c r="D64" s="386"/>
      <c r="E64" s="109">
        <f>E65</f>
        <v>1200</v>
      </c>
      <c r="F64" s="109">
        <f>F65</f>
        <v>1225</v>
      </c>
      <c r="G64" s="109">
        <f t="shared" si="4"/>
        <v>1225</v>
      </c>
      <c r="H64" s="110">
        <f t="shared" ref="H64:L65" si="23">H65</f>
        <v>0</v>
      </c>
      <c r="I64" s="111">
        <f t="shared" si="23"/>
        <v>0</v>
      </c>
      <c r="J64" s="146">
        <f t="shared" si="23"/>
        <v>625</v>
      </c>
      <c r="K64" s="112">
        <f t="shared" si="23"/>
        <v>0</v>
      </c>
      <c r="L64" s="112">
        <f t="shared" si="23"/>
        <v>600</v>
      </c>
      <c r="M64" s="270">
        <f>F64-E64</f>
        <v>25</v>
      </c>
      <c r="N64" s="246">
        <f t="shared" si="21"/>
        <v>2.0833333333333332E-2</v>
      </c>
      <c r="O64" s="69"/>
    </row>
    <row r="65" spans="2:15" ht="25.5" customHeight="1">
      <c r="B65" s="107"/>
      <c r="C65" s="161" t="s">
        <v>87</v>
      </c>
      <c r="D65" s="20" t="s">
        <v>42</v>
      </c>
      <c r="E65" s="78">
        <f>E66</f>
        <v>1200</v>
      </c>
      <c r="F65" s="78">
        <f>F66</f>
        <v>1225</v>
      </c>
      <c r="G65" s="22">
        <f>SUM(H65:L65)</f>
        <v>1225</v>
      </c>
      <c r="H65" s="88">
        <f t="shared" si="23"/>
        <v>0</v>
      </c>
      <c r="I65" s="96">
        <f t="shared" si="23"/>
        <v>0</v>
      </c>
      <c r="J65" s="144">
        <f t="shared" si="23"/>
        <v>625</v>
      </c>
      <c r="K65" s="106">
        <f t="shared" si="23"/>
        <v>0</v>
      </c>
      <c r="L65" s="261">
        <f t="shared" si="23"/>
        <v>600</v>
      </c>
      <c r="M65" s="267">
        <f t="shared" si="22"/>
        <v>25</v>
      </c>
      <c r="N65" s="247">
        <f t="shared" si="21"/>
        <v>2.0833333333333332E-2</v>
      </c>
      <c r="O65" s="66"/>
    </row>
    <row r="66" spans="2:15" ht="25.5" customHeight="1" thickBot="1">
      <c r="B66" s="108"/>
      <c r="C66" s="30"/>
      <c r="D66" s="39" t="s">
        <v>32</v>
      </c>
      <c r="E66" s="75">
        <v>1200</v>
      </c>
      <c r="F66" s="75">
        <f>G66</f>
        <v>1225</v>
      </c>
      <c r="G66" s="32">
        <f>SUM(H66:L66)</f>
        <v>1225</v>
      </c>
      <c r="H66" s="86">
        <v>0</v>
      </c>
      <c r="I66" s="97">
        <v>0</v>
      </c>
      <c r="J66" s="145">
        <v>625</v>
      </c>
      <c r="K66" s="102">
        <v>0</v>
      </c>
      <c r="L66" s="259">
        <v>600</v>
      </c>
      <c r="M66" s="269">
        <f>F66-E66</f>
        <v>25</v>
      </c>
      <c r="N66" s="249">
        <f>M66/E66</f>
        <v>2.0833333333333332E-2</v>
      </c>
      <c r="O66" s="68" t="s">
        <v>192</v>
      </c>
    </row>
  </sheetData>
  <mergeCells count="25">
    <mergeCell ref="B1:O1"/>
    <mergeCell ref="B2:D2"/>
    <mergeCell ref="B5:D5"/>
    <mergeCell ref="C6:D6"/>
    <mergeCell ref="F3:F4"/>
    <mergeCell ref="H3:I3"/>
    <mergeCell ref="M3:M4"/>
    <mergeCell ref="N3:N4"/>
    <mergeCell ref="O2:O4"/>
    <mergeCell ref="G3:G4"/>
    <mergeCell ref="J3:L3"/>
    <mergeCell ref="C23:D23"/>
    <mergeCell ref="B3:B4"/>
    <mergeCell ref="C3:C4"/>
    <mergeCell ref="D3:D4"/>
    <mergeCell ref="E3:E4"/>
    <mergeCell ref="B28:B29"/>
    <mergeCell ref="C61:D61"/>
    <mergeCell ref="C28:D28"/>
    <mergeCell ref="C64:D64"/>
    <mergeCell ref="C32:C33"/>
    <mergeCell ref="C34:C41"/>
    <mergeCell ref="C47:C55"/>
    <mergeCell ref="C56:C59"/>
    <mergeCell ref="C42:C46"/>
  </mergeCells>
  <phoneticPr fontId="1" type="noConversion"/>
  <pageMargins left="0.25" right="0.25" top="0.33" bottom="0.31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추경사유</vt:lpstr>
      <vt:lpstr>예산안 총괄표</vt:lpstr>
      <vt:lpstr>센터 세입부 </vt:lpstr>
      <vt:lpstr>센터 세출부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insil</dc:creator>
  <cp:lastModifiedBy>도은 현준</cp:lastModifiedBy>
  <cp:lastPrinted>2010-07-21T07:59:56Z</cp:lastPrinted>
  <dcterms:created xsi:type="dcterms:W3CDTF">2009-10-19T02:10:57Z</dcterms:created>
  <dcterms:modified xsi:type="dcterms:W3CDTF">2010-07-21T08:11:01Z</dcterms:modified>
</cp:coreProperties>
</file>