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95" windowWidth="14145" windowHeight="8430" activeTab="4"/>
  </bookViews>
  <sheets>
    <sheet name="표지" sheetId="14" r:id="rId1"/>
    <sheet name="예산안 총칙" sheetId="26" r:id="rId2"/>
    <sheet name="세입세출총괄" sheetId="10" r:id="rId3"/>
    <sheet name="세입예산서" sheetId="5" r:id="rId4"/>
    <sheet name="세출예산서 " sheetId="23" r:id="rId5"/>
    <sheet name="사업계획" sheetId="27" r:id="rId6"/>
  </sheets>
  <definedNames>
    <definedName name="_xlnm.Print_Area" localSheetId="4">'세출예산서 '!$A$1:$R$123</definedName>
    <definedName name="_xlnm.Print_Area" localSheetId="1">'예산안 총칙'!$A$2:$H$34</definedName>
    <definedName name="_xlnm.Print_Titles" localSheetId="2">세입세출총괄!$5:$7</definedName>
    <definedName name="_xlnm.Print_Titles" localSheetId="3">세입예산서!$2:$3</definedName>
    <definedName name="_xlnm.Print_Titles" localSheetId="4">'세출예산서 '!$3:$4</definedName>
  </definedNames>
  <calcPr calcId="124519"/>
</workbook>
</file>

<file path=xl/calcChain.xml><?xml version="1.0" encoding="utf-8"?>
<calcChain xmlns="http://schemas.openxmlformats.org/spreadsheetml/2006/main">
  <c r="F21" i="26"/>
  <c r="F20"/>
  <c r="F22"/>
  <c r="F23"/>
  <c r="F24"/>
  <c r="D14"/>
  <c r="E8" i="10"/>
  <c r="D8"/>
  <c r="K49"/>
  <c r="K9"/>
  <c r="L9"/>
  <c r="L8" s="1"/>
  <c r="G24"/>
  <c r="F24"/>
  <c r="E23"/>
  <c r="E22" s="1"/>
  <c r="D23"/>
  <c r="D22" s="1"/>
  <c r="M25"/>
  <c r="M24"/>
  <c r="M23"/>
  <c r="K22"/>
  <c r="L22"/>
  <c r="L16"/>
  <c r="K8" l="1"/>
  <c r="M22"/>
  <c r="F22"/>
  <c r="G22" s="1"/>
  <c r="F23"/>
  <c r="G23" s="1"/>
  <c r="D10"/>
  <c r="D9" s="1"/>
  <c r="F15" i="5"/>
  <c r="G21"/>
  <c r="G22"/>
  <c r="E4" l="1"/>
  <c r="E5"/>
  <c r="E6"/>
  <c r="E13"/>
  <c r="E16"/>
  <c r="P37" i="23" l="1"/>
  <c r="P36" s="1"/>
  <c r="P27"/>
  <c r="G36" l="1"/>
  <c r="I36"/>
  <c r="I27"/>
  <c r="G27"/>
  <c r="P26"/>
  <c r="P104" l="1"/>
  <c r="P56"/>
  <c r="I56" s="1"/>
  <c r="P72"/>
  <c r="P88" l="1"/>
  <c r="J76" l="1"/>
  <c r="P24"/>
  <c r="J24" s="1"/>
  <c r="I76"/>
  <c r="I75" s="1"/>
  <c r="P76"/>
  <c r="G77"/>
  <c r="H77" s="1"/>
  <c r="J7" l="1"/>
  <c r="G24"/>
  <c r="G97"/>
  <c r="H97" s="1"/>
  <c r="P97"/>
  <c r="P86"/>
  <c r="G104"/>
  <c r="H104" s="1"/>
  <c r="G100"/>
  <c r="H100" s="1"/>
  <c r="G93"/>
  <c r="H93" s="1"/>
  <c r="G88"/>
  <c r="H88" s="1"/>
  <c r="G86"/>
  <c r="H86" s="1"/>
  <c r="G83"/>
  <c r="G81"/>
  <c r="G68"/>
  <c r="H68" s="1"/>
  <c r="G62"/>
  <c r="H62" s="1"/>
  <c r="G56"/>
  <c r="H56" s="1"/>
  <c r="G51"/>
  <c r="G48"/>
  <c r="K78"/>
  <c r="K76" s="1"/>
  <c r="K75" s="1"/>
  <c r="P68"/>
  <c r="I72"/>
  <c r="G72" s="1"/>
  <c r="H72" s="1"/>
  <c r="P43"/>
  <c r="I46"/>
  <c r="I44"/>
  <c r="H45"/>
  <c r="G46"/>
  <c r="H46" s="1"/>
  <c r="G44"/>
  <c r="H44" s="1"/>
  <c r="D44"/>
  <c r="E44" s="1"/>
  <c r="G76" l="1"/>
  <c r="G75" s="1"/>
  <c r="G78"/>
  <c r="H78" s="1"/>
  <c r="G43"/>
  <c r="I43"/>
  <c r="H43"/>
  <c r="H24" l="1"/>
  <c r="I15"/>
  <c r="P15"/>
  <c r="P17"/>
  <c r="G17" s="1"/>
  <c r="K7"/>
  <c r="L7"/>
  <c r="F7"/>
  <c r="P11"/>
  <c r="I11" s="1"/>
  <c r="G11" s="1"/>
  <c r="F85"/>
  <c r="F75"/>
  <c r="H75" s="1"/>
  <c r="F47"/>
  <c r="F26"/>
  <c r="F108"/>
  <c r="F107" s="1"/>
  <c r="F80"/>
  <c r="P31"/>
  <c r="D25" i="26"/>
  <c r="K41" i="10"/>
  <c r="K38"/>
  <c r="M47"/>
  <c r="N47" s="1"/>
  <c r="M35"/>
  <c r="M36"/>
  <c r="N36" s="1"/>
  <c r="M39"/>
  <c r="N39" s="1"/>
  <c r="M40"/>
  <c r="N40" s="1"/>
  <c r="M42"/>
  <c r="N42" s="1"/>
  <c r="M43"/>
  <c r="N43" s="1"/>
  <c r="M44"/>
  <c r="M45"/>
  <c r="N45" s="1"/>
  <c r="M46"/>
  <c r="N46" s="1"/>
  <c r="M48"/>
  <c r="N48" s="1"/>
  <c r="M51"/>
  <c r="N51" s="1"/>
  <c r="L41"/>
  <c r="L38"/>
  <c r="M38" s="1"/>
  <c r="N38" s="1"/>
  <c r="K50"/>
  <c r="L34"/>
  <c r="L33" s="1"/>
  <c r="K34"/>
  <c r="K33" s="1"/>
  <c r="M17"/>
  <c r="N17" s="1"/>
  <c r="M18"/>
  <c r="N18" s="1"/>
  <c r="M19"/>
  <c r="N19" s="1"/>
  <c r="M20"/>
  <c r="N20" s="1"/>
  <c r="M21"/>
  <c r="N21" s="1"/>
  <c r="M27"/>
  <c r="M28"/>
  <c r="N28" s="1"/>
  <c r="M29"/>
  <c r="N29" s="1"/>
  <c r="M30"/>
  <c r="N30" s="1"/>
  <c r="M31"/>
  <c r="N31" s="1"/>
  <c r="M32"/>
  <c r="N32" s="1"/>
  <c r="K16"/>
  <c r="M15"/>
  <c r="N15" s="1"/>
  <c r="M14"/>
  <c r="N14" s="1"/>
  <c r="M13"/>
  <c r="M12"/>
  <c r="N12" s="1"/>
  <c r="M11"/>
  <c r="N11" s="1"/>
  <c r="L10"/>
  <c r="K10"/>
  <c r="K26"/>
  <c r="L26"/>
  <c r="E12"/>
  <c r="F12" s="1"/>
  <c r="G12" s="1"/>
  <c r="F11"/>
  <c r="G11" s="1"/>
  <c r="F13"/>
  <c r="G13" s="1"/>
  <c r="F14"/>
  <c r="G14" s="1"/>
  <c r="F15"/>
  <c r="G15" s="1"/>
  <c r="F18"/>
  <c r="G18" s="1"/>
  <c r="F21"/>
  <c r="G21" s="1"/>
  <c r="E10"/>
  <c r="E9" s="1"/>
  <c r="F9" s="1"/>
  <c r="G9" s="1"/>
  <c r="D20"/>
  <c r="D19" s="1"/>
  <c r="D17"/>
  <c r="D16" s="1"/>
  <c r="P108" i="23"/>
  <c r="P107" s="1"/>
  <c r="G20" i="5"/>
  <c r="E19"/>
  <c r="F19"/>
  <c r="I31" i="23" l="1"/>
  <c r="M41" i="10"/>
  <c r="N41" s="1"/>
  <c r="M10"/>
  <c r="N10" s="1"/>
  <c r="K37"/>
  <c r="M34"/>
  <c r="N34" s="1"/>
  <c r="M26"/>
  <c r="N26" s="1"/>
  <c r="G19" i="5"/>
  <c r="G18" s="1"/>
  <c r="I17" i="23"/>
  <c r="G31"/>
  <c r="F79"/>
  <c r="L37" i="10"/>
  <c r="M33"/>
  <c r="N33" s="1"/>
  <c r="F10"/>
  <c r="G10" s="1"/>
  <c r="M16"/>
  <c r="N16" s="1"/>
  <c r="G109" i="23"/>
  <c r="G108" s="1"/>
  <c r="F16" i="5"/>
  <c r="M37" i="10" l="1"/>
  <c r="N37" s="1"/>
  <c r="M9"/>
  <c r="N9" s="1"/>
  <c r="H109" i="23"/>
  <c r="H108" s="1"/>
  <c r="H107" s="1"/>
  <c r="L108"/>
  <c r="L107" s="1"/>
  <c r="K108"/>
  <c r="K107" s="1"/>
  <c r="G107" s="1"/>
  <c r="P93"/>
  <c r="J108"/>
  <c r="J107" s="1"/>
  <c r="P8"/>
  <c r="H11"/>
  <c r="J85"/>
  <c r="J79" s="1"/>
  <c r="K85"/>
  <c r="L85"/>
  <c r="I85"/>
  <c r="P100"/>
  <c r="L80"/>
  <c r="K80"/>
  <c r="H81"/>
  <c r="P81"/>
  <c r="H83"/>
  <c r="P83"/>
  <c r="L47"/>
  <c r="L6" s="1"/>
  <c r="K47"/>
  <c r="J47"/>
  <c r="I47"/>
  <c r="P51"/>
  <c r="P48"/>
  <c r="F18" i="5"/>
  <c r="G16"/>
  <c r="G17"/>
  <c r="G11"/>
  <c r="G10"/>
  <c r="F9"/>
  <c r="F8" s="1"/>
  <c r="F13"/>
  <c r="F12" s="1"/>
  <c r="F4" s="1"/>
  <c r="G14"/>
  <c r="G7"/>
  <c r="G6" s="1"/>
  <c r="F6"/>
  <c r="F5" s="1"/>
  <c r="P33" i="23"/>
  <c r="P85" l="1"/>
  <c r="G13" i="5"/>
  <c r="G5"/>
  <c r="G85" i="23"/>
  <c r="G15"/>
  <c r="G7" s="1"/>
  <c r="P7"/>
  <c r="I8"/>
  <c r="G8" s="1"/>
  <c r="H48"/>
  <c r="I26"/>
  <c r="H51"/>
  <c r="L79"/>
  <c r="K79"/>
  <c r="P80"/>
  <c r="G47"/>
  <c r="H33" l="1"/>
  <c r="G26"/>
  <c r="P29" l="1"/>
  <c r="F6"/>
  <c r="F5" s="1"/>
  <c r="H36"/>
  <c r="H31"/>
  <c r="H29"/>
  <c r="H27"/>
  <c r="J6"/>
  <c r="H26" l="1"/>
  <c r="H17" l="1"/>
  <c r="H8"/>
  <c r="H76" l="1"/>
  <c r="G80"/>
  <c r="H80" l="1"/>
  <c r="G79"/>
  <c r="H85"/>
  <c r="H47"/>
  <c r="P62"/>
  <c r="H79" l="1"/>
  <c r="G24" i="26" l="1"/>
  <c r="G23"/>
  <c r="G11"/>
  <c r="F10"/>
  <c r="G10"/>
  <c r="F11"/>
  <c r="F12"/>
  <c r="G12"/>
  <c r="F13"/>
  <c r="G13"/>
  <c r="E14"/>
  <c r="F14" s="1"/>
  <c r="E25"/>
  <c r="G25" l="1"/>
  <c r="G14"/>
  <c r="E20" i="10" l="1"/>
  <c r="F20" s="1"/>
  <c r="G20" s="1"/>
  <c r="E17"/>
  <c r="F17" s="1"/>
  <c r="G17" s="1"/>
  <c r="E19" l="1"/>
  <c r="F19" s="1"/>
  <c r="G19" s="1"/>
  <c r="E16"/>
  <c r="D19" i="5"/>
  <c r="F8" i="10" l="1"/>
  <c r="G8" s="1"/>
  <c r="F16"/>
  <c r="G16" s="1"/>
  <c r="E26" i="23"/>
  <c r="I80" l="1"/>
  <c r="I79" s="1"/>
  <c r="E109"/>
  <c r="E108" s="1"/>
  <c r="E107" s="1"/>
  <c r="E104"/>
  <c r="E93"/>
  <c r="E56" l="1"/>
  <c r="G22" i="26" l="1"/>
  <c r="G21"/>
  <c r="G19"/>
  <c r="F19"/>
  <c r="F25" l="1"/>
  <c r="E91" i="23" l="1"/>
  <c r="E81"/>
  <c r="E80" s="1"/>
  <c r="E77"/>
  <c r="L75"/>
  <c r="L5" s="1"/>
  <c r="E51"/>
  <c r="E15"/>
  <c r="K6"/>
  <c r="K5" s="1"/>
  <c r="E15" i="5"/>
  <c r="K13"/>
  <c r="L50" i="10"/>
  <c r="D18" i="5"/>
  <c r="M50" i="10" l="1"/>
  <c r="N50" s="1"/>
  <c r="L49"/>
  <c r="G15" i="5"/>
  <c r="E97" i="23"/>
  <c r="E11"/>
  <c r="E12" i="5"/>
  <c r="E62" i="23"/>
  <c r="E68"/>
  <c r="E88"/>
  <c r="J75"/>
  <c r="J5" s="1"/>
  <c r="M49" i="10" l="1"/>
  <c r="N49" s="1"/>
  <c r="M8"/>
  <c r="N8" s="1"/>
  <c r="G12" i="5"/>
  <c r="G4"/>
  <c r="E17" i="23"/>
  <c r="E48"/>
  <c r="E47" s="1"/>
  <c r="E78"/>
  <c r="E76" s="1"/>
  <c r="E75" s="1"/>
  <c r="E8"/>
  <c r="E43"/>
  <c r="E7" l="1"/>
  <c r="E6" s="1"/>
  <c r="E86"/>
  <c r="E85" l="1"/>
  <c r="E79" s="1"/>
  <c r="E5" s="1"/>
  <c r="H15"/>
  <c r="H7"/>
  <c r="I7"/>
  <c r="I6" l="1"/>
  <c r="I5" s="1"/>
  <c r="G6"/>
  <c r="G5" s="1"/>
  <c r="H6" l="1"/>
  <c r="H5"/>
</calcChain>
</file>

<file path=xl/sharedStrings.xml><?xml version="1.0" encoding="utf-8"?>
<sst xmlns="http://schemas.openxmlformats.org/spreadsheetml/2006/main" count="519" uniqueCount="372">
  <si>
    <t>사업수입</t>
    <phoneticPr fontId="3" type="noConversion"/>
  </si>
  <si>
    <t>보조금수입</t>
    <phoneticPr fontId="3" type="noConversion"/>
  </si>
  <si>
    <t>후원금</t>
    <phoneticPr fontId="3" type="noConversion"/>
  </si>
  <si>
    <t>전입금</t>
    <phoneticPr fontId="3" type="noConversion"/>
  </si>
  <si>
    <t>사무비</t>
    <phoneticPr fontId="3" type="noConversion"/>
  </si>
  <si>
    <t>재산조성비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</si>
  <si>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</si>
  <si>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</si>
  <si>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</si>
  <si>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</si>
  <si>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</si>
  <si>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</si>
  <si>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</si>
  <si>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</si>
  <si>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</si>
  <si>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</si>
  <si>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기관운영비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</si>
  <si>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</si>
  <si>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</si>
  <si>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</si>
  <si>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</si>
  <si>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</si>
  <si>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</si>
  <si>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자산취득비</t>
    <phoneticPr fontId="3" type="noConversion"/>
  </si>
  <si>
    <t>시설장비유지비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</si>
  <si>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</si>
  <si>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</si>
  <si>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</si>
  <si>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</si>
  <si>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</si>
  <si>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</si>
  <si>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Ｏ화재보험</t>
    <phoneticPr fontId="3" type="noConversion"/>
  </si>
  <si>
    <t>Ｏ차량자동차세</t>
    <phoneticPr fontId="3" type="noConversion"/>
  </si>
  <si>
    <t>Ｏ차량유류비</t>
    <phoneticPr fontId="3" type="noConversion"/>
  </si>
  <si>
    <t>Ｏ차량수리및소모품비</t>
    <phoneticPr fontId="3" type="noConversion"/>
  </si>
  <si>
    <t>Ｏ사무용품</t>
    <phoneticPr fontId="3" type="noConversion"/>
  </si>
  <si>
    <t>운영비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</si>
  <si>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</si>
  <si>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</si>
  <si>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</si>
  <si>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</si>
  <si>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</si>
  <si>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</si>
  <si>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</si>
  <si>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</si>
  <si>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사무비</t>
  </si>
  <si>
    <t>급여</t>
  </si>
  <si>
    <t>직원역량강화사업</t>
    <phoneticPr fontId="3" type="noConversion"/>
  </si>
  <si>
    <t>예비비</t>
  </si>
  <si>
    <t>Ｏ운영위원회</t>
    <phoneticPr fontId="3" type="noConversion"/>
  </si>
  <si>
    <t>Ｏ기타시설장비유지보수</t>
    <phoneticPr fontId="3" type="noConversion"/>
  </si>
  <si>
    <t>사업수입</t>
    <phoneticPr fontId="3" type="noConversion"/>
  </si>
  <si>
    <t>경상보조금수입</t>
    <phoneticPr fontId="3" type="noConversion"/>
  </si>
  <si>
    <t>지역사회보호사업비</t>
    <phoneticPr fontId="3" type="noConversion"/>
  </si>
  <si>
    <t>지역사회조직사업비</t>
    <phoneticPr fontId="3" type="noConversion"/>
  </si>
  <si>
    <t>지역네트워크강화사업</t>
    <phoneticPr fontId="3" type="noConversion"/>
  </si>
  <si>
    <t>직원역량강화사업</t>
    <phoneticPr fontId="3" type="noConversion"/>
  </si>
  <si>
    <t>예비비</t>
    <phoneticPr fontId="3" type="noConversion"/>
  </si>
  <si>
    <t>2. 세입예산 각목명세서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</si>
  <si>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</si>
  <si>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</si>
  <si>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</si>
  <si>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</si>
  <si>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(시흥정왕푸드뱅크)</t>
    <phoneticPr fontId="3" type="noConversion"/>
  </si>
  <si>
    <t>도시락지원사업</t>
    <phoneticPr fontId="3" type="noConversion"/>
  </si>
  <si>
    <t>시흥정왕푸드뱅크</t>
    <phoneticPr fontId="3" type="noConversion"/>
  </si>
  <si>
    <t>기타운영비</t>
    <phoneticPr fontId="3" type="noConversion"/>
  </si>
  <si>
    <t>푸드뱅크수익사업</t>
    <phoneticPr fontId="3" type="noConversion"/>
  </si>
  <si>
    <t>푸드뱅크 운영비</t>
    <phoneticPr fontId="3" type="noConversion"/>
  </si>
  <si>
    <t>푸드뱅크 인건비</t>
    <phoneticPr fontId="3" type="noConversion"/>
  </si>
  <si>
    <t>푸드뱅크운영비</t>
    <phoneticPr fontId="3" type="noConversion"/>
  </si>
  <si>
    <t>Ｏ기관운영비</t>
    <phoneticPr fontId="3" type="noConversion"/>
  </si>
  <si>
    <t>Ｏ 이용자만족도조사</t>
    <phoneticPr fontId="3" type="noConversion"/>
  </si>
  <si>
    <t>사업수입 계</t>
    <phoneticPr fontId="3" type="noConversion"/>
  </si>
  <si>
    <t>보조금수입 계</t>
    <phoneticPr fontId="3" type="noConversion"/>
  </si>
  <si>
    <t>전입금 계</t>
    <phoneticPr fontId="3" type="noConversion"/>
  </si>
  <si>
    <t>후원금 계</t>
    <phoneticPr fontId="3" type="noConversion"/>
  </si>
  <si>
    <t>비율</t>
    <phoneticPr fontId="3" type="noConversion"/>
  </si>
  <si>
    <t>세입총계</t>
    <phoneticPr fontId="3" type="noConversion"/>
  </si>
  <si>
    <t>푸드뱅크 보조금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</si>
  <si>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</si>
  <si>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</si>
  <si>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</si>
  <si>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>수익금</t>
    <phoneticPr fontId="3" type="noConversion"/>
  </si>
  <si>
    <t>푸드 인건비</t>
    <phoneticPr fontId="3" type="noConversion"/>
  </si>
  <si>
    <t>Ｏ가족수당</t>
    <phoneticPr fontId="3" type="noConversion"/>
  </si>
  <si>
    <t>Ｏ명절휴가비</t>
    <phoneticPr fontId="3" type="noConversion"/>
  </si>
  <si>
    <t>업무추진비</t>
    <phoneticPr fontId="3" type="noConversion"/>
  </si>
  <si>
    <t>직책보조비</t>
    <phoneticPr fontId="3" type="noConversion"/>
  </si>
  <si>
    <t>Ｏ집기구입비</t>
    <phoneticPr fontId="3" type="noConversion"/>
  </si>
  <si>
    <t>.</t>
    <phoneticPr fontId="3" type="noConversion"/>
  </si>
  <si>
    <t>이용자관리</t>
    <phoneticPr fontId="3" type="noConversion"/>
  </si>
  <si>
    <t>ㅇ이용자 관리</t>
    <phoneticPr fontId="3" type="noConversion"/>
  </si>
  <si>
    <t>도시락지원사업</t>
    <phoneticPr fontId="3" type="noConversion"/>
  </si>
  <si>
    <t>ㅇ도시락구입및소모품</t>
    <phoneticPr fontId="3" type="noConversion"/>
  </si>
  <si>
    <t>Ｏ복지네트워크</t>
    <phoneticPr fontId="3" type="noConversion"/>
  </si>
  <si>
    <t>홍보사업</t>
    <phoneticPr fontId="3" type="noConversion"/>
  </si>
  <si>
    <t>Ｏ오프라인 홍보</t>
    <phoneticPr fontId="3" type="noConversion"/>
  </si>
  <si>
    <t>기탁처관리사업</t>
    <phoneticPr fontId="3" type="noConversion"/>
  </si>
  <si>
    <t>Ｏ기탁처개발및 관리</t>
    <phoneticPr fontId="3" type="noConversion"/>
  </si>
  <si>
    <t>자원봉사자관리사업</t>
    <phoneticPr fontId="3" type="noConversion"/>
  </si>
  <si>
    <t>Ｏ자원봉사자모집</t>
    <phoneticPr fontId="3" type="noConversion"/>
  </si>
  <si>
    <t>Ｏ 자원봉사자활동관리</t>
    <phoneticPr fontId="3" type="noConversion"/>
  </si>
  <si>
    <t>홍보사업</t>
    <phoneticPr fontId="3" type="noConversion"/>
  </si>
  <si>
    <t>기탁처관리사업</t>
    <phoneticPr fontId="3" type="noConversion"/>
  </si>
  <si>
    <t>자원봉사자관리사업</t>
    <phoneticPr fontId="3" type="noConversion"/>
  </si>
  <si>
    <t>Ｏ기타소모품</t>
    <phoneticPr fontId="3" type="noConversion"/>
  </si>
  <si>
    <t>후원사업</t>
    <phoneticPr fontId="3" type="noConversion"/>
  </si>
  <si>
    <t>비고</t>
    <phoneticPr fontId="3" type="noConversion"/>
  </si>
  <si>
    <t>비율(%)</t>
    <phoneticPr fontId="3" type="noConversion"/>
  </si>
  <si>
    <t xml:space="preserve">비고
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</si>
  <si>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</si>
  <si>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</si>
  <si>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</si>
  <si>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</si>
  <si>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>전입금</t>
    <phoneticPr fontId="3" type="noConversion"/>
  </si>
  <si>
    <t xml:space="preserve">   2)세출부</t>
    <phoneticPr fontId="3" type="noConversion"/>
  </si>
  <si>
    <t>사무비</t>
    <phoneticPr fontId="3" type="noConversion"/>
  </si>
  <si>
    <t>세출총계</t>
    <phoneticPr fontId="3" type="noConversion"/>
  </si>
  <si>
    <t xml:space="preserve">   1) 세출예산은 세입예산 범위 내에서 편성한다.</t>
    <phoneticPr fontId="3" type="noConversion"/>
  </si>
  <si>
    <t>만족도조사</t>
    <phoneticPr fontId="3" type="noConversion"/>
  </si>
  <si>
    <t xml:space="preserve"> </t>
    <phoneticPr fontId="3" type="noConversion"/>
  </si>
  <si>
    <t>Ｏ전기요금</t>
    <phoneticPr fontId="3" type="noConversion"/>
  </si>
  <si>
    <t>Ｏ상하수도요금</t>
    <phoneticPr fontId="3" type="noConversion"/>
  </si>
  <si>
    <t>Ｏ푸드뱅크임대료</t>
    <phoneticPr fontId="3" type="noConversion"/>
  </si>
  <si>
    <t>Ｏ온라인홍보(문자발송)</t>
    <phoneticPr fontId="3" type="noConversion"/>
  </si>
  <si>
    <t xml:space="preserve">Ｏ 자원봉사자교육 </t>
    <phoneticPr fontId="3" type="noConversion"/>
  </si>
  <si>
    <t>Ｏ 예비비</t>
    <phoneticPr fontId="3" type="noConversion"/>
  </si>
  <si>
    <t>사업비</t>
    <phoneticPr fontId="3" type="noConversion"/>
  </si>
  <si>
    <t>기정예산
(A)</t>
    <phoneticPr fontId="3" type="noConversion"/>
  </si>
  <si>
    <t>G-푸드드림사업 인건비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</si>
  <si>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</si>
  <si>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</si>
  <si>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</si>
  <si>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</si>
  <si>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</si>
  <si>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</si>
  <si>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</si>
  <si>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Ｏ사회보험</t>
    <phoneticPr fontId="3" type="noConversion"/>
  </si>
  <si>
    <t>Ｏ홍보비(리플렛)</t>
    <phoneticPr fontId="3" type="noConversion"/>
  </si>
  <si>
    <t>기정예산
(A)</t>
    <phoneticPr fontId="3" type="noConversion"/>
  </si>
  <si>
    <t>G-푸드 사업비</t>
    <phoneticPr fontId="3" type="noConversion"/>
  </si>
  <si>
    <t>G-푸드사업 보조금</t>
    <phoneticPr fontId="3" type="noConversion"/>
  </si>
  <si>
    <t>G-푸드드림 인건비</t>
    <phoneticPr fontId="3" type="noConversion"/>
  </si>
  <si>
    <t>G-푸드사업비</t>
    <phoneticPr fontId="3" type="noConversion"/>
  </si>
  <si>
    <t>이월금</t>
    <phoneticPr fontId="3" type="noConversion"/>
  </si>
  <si>
    <t>전년도이월금</t>
    <phoneticPr fontId="3" type="noConversion"/>
  </si>
  <si>
    <t>수익금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</si>
  <si>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</si>
  <si>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</si>
  <si>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</si>
  <si>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 xml:space="preserve"> 증▲감</t>
  </si>
  <si>
    <t>경상보조금</t>
    <phoneticPr fontId="3" type="noConversion"/>
  </si>
  <si>
    <t>후원금</t>
    <phoneticPr fontId="3" type="noConversion"/>
  </si>
  <si>
    <t>전입금</t>
    <phoneticPr fontId="3" type="noConversion"/>
  </si>
  <si>
    <t>수익금</t>
    <phoneticPr fontId="3" type="noConversion"/>
  </si>
  <si>
    <t>보조금</t>
    <phoneticPr fontId="3" type="noConversion"/>
  </si>
  <si>
    <t>과목</t>
    <phoneticPr fontId="3" type="noConversion"/>
  </si>
  <si>
    <t>관</t>
    <phoneticPr fontId="3" type="noConversion"/>
  </si>
  <si>
    <t>항</t>
    <phoneticPr fontId="3" type="noConversion"/>
  </si>
  <si>
    <t>인건비</t>
    <phoneticPr fontId="3" type="noConversion"/>
  </si>
  <si>
    <t>운영비</t>
    <phoneticPr fontId="3" type="noConversion"/>
  </si>
  <si>
    <t>시설비</t>
    <phoneticPr fontId="3" type="noConversion"/>
  </si>
  <si>
    <t>재산조성비</t>
    <phoneticPr fontId="3" type="noConversion"/>
  </si>
  <si>
    <t>사업비</t>
    <phoneticPr fontId="3" type="noConversion"/>
  </si>
  <si>
    <t>예비비</t>
    <phoneticPr fontId="3" type="noConversion"/>
  </si>
  <si>
    <t>100,000원*1회</t>
    <phoneticPr fontId="3" type="noConversion"/>
  </si>
  <si>
    <t>이용자 관리</t>
    <phoneticPr fontId="3" type="noConversion"/>
  </si>
  <si>
    <t xml:space="preserve">   3) 예산 과목은 관, 항, 목으로 구분하여 편성한다.</t>
    <phoneticPr fontId="3" type="noConversion"/>
  </si>
  <si>
    <t>=</t>
    <phoneticPr fontId="3" type="noConversion"/>
  </si>
  <si>
    <t>사업비</t>
    <phoneticPr fontId="3" type="noConversion"/>
  </si>
  <si>
    <t>(B)</t>
    <phoneticPr fontId="3" type="noConversion"/>
  </si>
  <si>
    <t>증감</t>
    <phoneticPr fontId="3" type="noConversion"/>
  </si>
  <si>
    <t>(B)-(A)</t>
    <phoneticPr fontId="3" type="noConversion"/>
  </si>
  <si>
    <t>기타후생경비</t>
    <phoneticPr fontId="3" type="noConversion"/>
  </si>
  <si>
    <t>기타후생경비</t>
    <phoneticPr fontId="3" type="noConversion"/>
  </si>
  <si>
    <t>Ｏ야근식대</t>
    <phoneticPr fontId="3" type="noConversion"/>
  </si>
  <si>
    <t>Ｏ여비교통비</t>
    <phoneticPr fontId="3" type="noConversion"/>
  </si>
  <si>
    <t>Ｏ톨케이트비</t>
    <phoneticPr fontId="3" type="noConversion"/>
  </si>
  <si>
    <t>교통카드충전 50,000원</t>
    <phoneticPr fontId="3" type="noConversion"/>
  </si>
  <si>
    <t>톨게이트비 50,000원</t>
    <phoneticPr fontId="3" type="noConversion"/>
  </si>
  <si>
    <t>75,000원 * 12월</t>
    <phoneticPr fontId="3" type="noConversion"/>
  </si>
  <si>
    <t>15,000원 * 12월</t>
    <phoneticPr fontId="3" type="noConversion"/>
  </si>
  <si>
    <t>Ｏ푸드뱅크협회비외</t>
    <phoneticPr fontId="3" type="noConversion"/>
  </si>
  <si>
    <t>125,000원 * 12월</t>
    <phoneticPr fontId="3" type="noConversion"/>
  </si>
  <si>
    <t>우편발송 100,000원</t>
    <phoneticPr fontId="3" type="noConversion"/>
  </si>
  <si>
    <t>( B )</t>
    <phoneticPr fontId="3" type="noConversion"/>
  </si>
  <si>
    <t>ㅇ사랑의쌀나누기</t>
    <phoneticPr fontId="3" type="noConversion"/>
  </si>
  <si>
    <t>ㅇ건강보험</t>
    <phoneticPr fontId="3" type="noConversion"/>
  </si>
  <si>
    <t>ㅇ장기요양보험</t>
    <phoneticPr fontId="3" type="noConversion"/>
  </si>
  <si>
    <t>ㅇ국민연금</t>
    <phoneticPr fontId="3" type="noConversion"/>
  </si>
  <si>
    <t>ㅇ사회보험</t>
    <phoneticPr fontId="3" type="noConversion"/>
  </si>
  <si>
    <t>ㅇ고용보험</t>
    <phoneticPr fontId="3" type="noConversion"/>
  </si>
  <si>
    <t>ㅇ산재보험</t>
    <phoneticPr fontId="3" type="noConversion"/>
  </si>
  <si>
    <t>기타후생경비</t>
    <phoneticPr fontId="3" type="noConversion"/>
  </si>
  <si>
    <t>-</t>
    <phoneticPr fontId="3" type="noConversion"/>
  </si>
  <si>
    <t>수익금 감소</t>
    <phoneticPr fontId="3" type="noConversion"/>
  </si>
  <si>
    <t>Ｏ야근수당</t>
    <phoneticPr fontId="3" type="noConversion"/>
  </si>
  <si>
    <t>Ｏ사회복지사(5호봉)</t>
    <phoneticPr fontId="3" type="noConversion"/>
  </si>
  <si>
    <t>1,853,000원*2월</t>
    <phoneticPr fontId="3" type="noConversion"/>
  </si>
  <si>
    <t>Ｏ사회복지사(6호봉)</t>
    <phoneticPr fontId="3" type="noConversion"/>
  </si>
  <si>
    <t>1,964,000원*10월</t>
    <phoneticPr fontId="3" type="noConversion"/>
  </si>
  <si>
    <t>2015년예산</t>
    <phoneticPr fontId="3" type="noConversion"/>
  </si>
  <si>
    <t>2016년예산</t>
    <phoneticPr fontId="3" type="noConversion"/>
  </si>
  <si>
    <t>(A)</t>
    <phoneticPr fontId="3" type="noConversion"/>
  </si>
  <si>
    <t>40,000원*12월</t>
    <phoneticPr fontId="3" type="noConversion"/>
  </si>
  <si>
    <t>1,853,000원*60%</t>
    <phoneticPr fontId="3" type="noConversion"/>
  </si>
  <si>
    <t>1,964,000원*60%</t>
    <phoneticPr fontId="3" type="noConversion"/>
  </si>
  <si>
    <t>26,116,200원/12</t>
    <phoneticPr fontId="3" type="noConversion"/>
  </si>
  <si>
    <t>26,116,200원*3.06%</t>
    <phoneticPr fontId="3" type="noConversion"/>
  </si>
  <si>
    <t>26,116,200원*4.5%</t>
    <phoneticPr fontId="3" type="noConversion"/>
  </si>
  <si>
    <t>26,116,200원*0.9%</t>
    <phoneticPr fontId="3" type="noConversion"/>
  </si>
  <si>
    <t>26,116,200원*1.08%</t>
    <phoneticPr fontId="3" type="noConversion"/>
  </si>
  <si>
    <t>26,116,200원*3.06%*6.55%</t>
    <phoneticPr fontId="3" type="noConversion"/>
  </si>
  <si>
    <t>회의비</t>
    <phoneticPr fontId="3" type="noConversion"/>
  </si>
  <si>
    <t>100,000원 * 4분기</t>
    <phoneticPr fontId="3" type="noConversion"/>
  </si>
  <si>
    <t xml:space="preserve">50,000원 * 2회 </t>
    <phoneticPr fontId="3" type="noConversion"/>
  </si>
  <si>
    <t>440,000*12월</t>
    <phoneticPr fontId="3" type="noConversion"/>
  </si>
  <si>
    <t>250,000원*12월</t>
    <phoneticPr fontId="3" type="noConversion"/>
  </si>
  <si>
    <t>300,000원*2대</t>
    <phoneticPr fontId="3" type="noConversion"/>
  </si>
  <si>
    <t>30,000원*2대</t>
    <phoneticPr fontId="3" type="noConversion"/>
  </si>
  <si>
    <t xml:space="preserve">120,000원*2회  </t>
    <phoneticPr fontId="3" type="noConversion"/>
  </si>
  <si>
    <t>50,000원*2회</t>
    <phoneticPr fontId="3" type="noConversion"/>
  </si>
  <si>
    <t>14,000원*12월</t>
    <phoneticPr fontId="3" type="noConversion"/>
  </si>
  <si>
    <t>50,000원 * 2회</t>
    <phoneticPr fontId="3" type="noConversion"/>
  </si>
  <si>
    <t>Ｏ우편발송및 송금수수료</t>
    <phoneticPr fontId="3" type="noConversion"/>
  </si>
  <si>
    <t>10,000원*12월</t>
    <phoneticPr fontId="3" type="noConversion"/>
  </si>
  <si>
    <t>Ｏ차량세차비</t>
    <phoneticPr fontId="3" type="noConversion"/>
  </si>
  <si>
    <t>5,000원 * 2회 * 12월</t>
    <phoneticPr fontId="3" type="noConversion"/>
  </si>
  <si>
    <t>=</t>
    <phoneticPr fontId="3" type="noConversion"/>
  </si>
  <si>
    <t>100,000원*2회</t>
    <phoneticPr fontId="3" type="noConversion"/>
  </si>
  <si>
    <t>Ｏ직원보수교육 및 교육</t>
    <phoneticPr fontId="3" type="noConversion"/>
  </si>
  <si>
    <t>Ｏ직원워크샾</t>
    <phoneticPr fontId="3" type="noConversion"/>
  </si>
  <si>
    <t>100,000원*1회</t>
    <phoneticPr fontId="3" type="noConversion"/>
  </si>
  <si>
    <t>Ｏ기탁처간담회</t>
    <phoneticPr fontId="3" type="noConversion"/>
  </si>
  <si>
    <t>간담회 100,000원 * 1회</t>
    <phoneticPr fontId="3" type="noConversion"/>
  </si>
  <si>
    <t>Ｏ장비구입비</t>
    <phoneticPr fontId="3" type="noConversion"/>
  </si>
  <si>
    <t>ㅇ야간근로식대</t>
    <phoneticPr fontId="3" type="noConversion"/>
  </si>
  <si>
    <t>Ｏ핸드폰요금</t>
    <phoneticPr fontId="3" type="noConversion"/>
  </si>
  <si>
    <t>50,000원*12월</t>
    <phoneticPr fontId="3" type="noConversion"/>
  </si>
  <si>
    <t>150,000원</t>
    <phoneticPr fontId="3" type="noConversion"/>
  </si>
  <si>
    <t>150,000원*2회</t>
    <phoneticPr fontId="3" type="noConversion"/>
  </si>
  <si>
    <t>48,000원*2명</t>
    <phoneticPr fontId="3" type="noConversion"/>
  </si>
  <si>
    <t>25,000원*12월</t>
    <phoneticPr fontId="3" type="noConversion"/>
  </si>
  <si>
    <t>Ｏ팩스요금</t>
    <phoneticPr fontId="3" type="noConversion"/>
  </si>
  <si>
    <t>Ｏ인터넷요금</t>
    <phoneticPr fontId="3" type="noConversion"/>
  </si>
  <si>
    <t>=</t>
    <phoneticPr fontId="3" type="noConversion"/>
  </si>
  <si>
    <t>66,000원*12월</t>
    <phoneticPr fontId="3" type="noConversion"/>
  </si>
  <si>
    <t>Ｏ정수기관리비</t>
    <phoneticPr fontId="3" type="noConversion"/>
  </si>
  <si>
    <t>53,210원*12월</t>
    <phoneticPr fontId="3" type="noConversion"/>
  </si>
  <si>
    <t>=</t>
  </si>
  <si>
    <t>100,000원</t>
    <phoneticPr fontId="3" type="noConversion"/>
  </si>
  <si>
    <t>1,300,000원(2대)</t>
    <phoneticPr fontId="3" type="noConversion"/>
  </si>
  <si>
    <t>50,000원 x 1회</t>
    <phoneticPr fontId="3" type="noConversion"/>
  </si>
  <si>
    <t>ㅇ건강보험</t>
    <phoneticPr fontId="3" type="noConversion"/>
  </si>
  <si>
    <t>=</t>
    <phoneticPr fontId="3" type="noConversion"/>
  </si>
  <si>
    <t>ㅇ장기용양보험</t>
    <phoneticPr fontId="3" type="noConversion"/>
  </si>
  <si>
    <t>ㅇ국민연금</t>
    <phoneticPr fontId="3" type="noConversion"/>
  </si>
  <si>
    <t>ㅇ고용보험</t>
    <phoneticPr fontId="3" type="noConversion"/>
  </si>
  <si>
    <t>ㅇ산재보험</t>
    <phoneticPr fontId="3" type="noConversion"/>
  </si>
  <si>
    <t>2015년예산
(A)</t>
    <phoneticPr fontId="3" type="noConversion"/>
  </si>
  <si>
    <t xml:space="preserve">250,000원*12월 </t>
    <phoneticPr fontId="3" type="noConversion"/>
  </si>
  <si>
    <t xml:space="preserve">250,000원 * 4분기 </t>
    <phoneticPr fontId="3" type="noConversion"/>
  </si>
  <si>
    <t xml:space="preserve">230,000원 * 12월 </t>
    <phoneticPr fontId="3" type="noConversion"/>
  </si>
  <si>
    <t>이월금포함 1,000,000원</t>
    <phoneticPr fontId="3" type="noConversion"/>
  </si>
  <si>
    <t>이월금포함 5,850,000원</t>
    <phoneticPr fontId="3" type="noConversion"/>
  </si>
  <si>
    <t>827,080원</t>
    <phoneticPr fontId="3" type="noConversion"/>
  </si>
  <si>
    <t>10,000원*20회</t>
    <phoneticPr fontId="3" type="noConversion"/>
  </si>
  <si>
    <t>2016년도 푸드뱅크  세입·세출 예산서</t>
    <phoneticPr fontId="3" type="noConversion"/>
  </si>
  <si>
    <t>(A)</t>
    <phoneticPr fontId="3" type="noConversion"/>
  </si>
  <si>
    <t>(B)</t>
    <phoneticPr fontId="3" type="noConversion"/>
  </si>
  <si>
    <t>이월금포함 4,870,000원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</si>
  <si>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</si>
  <si>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</si>
  <si>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</si>
  <si>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</si>
  <si>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시흥정왕푸드뱅크 세입세출예산서</t>
    <phoneticPr fontId="3" type="noConversion"/>
  </si>
  <si>
    <t>2016년</t>
    <phoneticPr fontId="3" type="noConversion"/>
  </si>
  <si>
    <t>2016년 시흥정왕푸드뱅크 예산(안) 총칙</t>
    <phoneticPr fontId="3" type="noConversion"/>
  </si>
  <si>
    <t>1. 2016년 시흥정왕푸드뱅크 세입․세출 예산안은 사회복지법인 재무․회계 규칙에 의거 아래와 같이 편성한다.</t>
    <phoneticPr fontId="3" type="noConversion"/>
  </si>
  <si>
    <t>2. 2016년 예산은 2015년 예산 칠천칠백오십구만육천원(\77,596,000)보다 
  이백만일십팔천원(\2,018,000 증감 -2.6%)
   감소한 일금칠천오백오십칠만팔천원(\75,578,000)을 편성한다.</t>
    <phoneticPr fontId="3" type="noConversion"/>
  </si>
  <si>
    <t>3. 시흥정왕푸드뱅크 2016년 예산(안)</t>
    <phoneticPr fontId="3" type="noConversion"/>
  </si>
  <si>
    <t>2016년</t>
    <phoneticPr fontId="3" type="noConversion"/>
  </si>
  <si>
    <t xml:space="preserve"> 예산</t>
    <phoneticPr fontId="3" type="noConversion"/>
  </si>
  <si>
    <t>2015년</t>
  </si>
  <si>
    <t xml:space="preserve">2015년  예산 대비 </t>
    <phoneticPr fontId="3" type="noConversion"/>
  </si>
  <si>
    <t>업무추진비</t>
    <phoneticPr fontId="3" type="noConversion"/>
  </si>
  <si>
    <t>인사이동으로 인한 감소</t>
    <phoneticPr fontId="3" type="noConversion"/>
  </si>
  <si>
    <t>업무추진비 예산 책정</t>
    <phoneticPr fontId="3" type="noConversion"/>
  </si>
  <si>
    <t>공공요금증가</t>
    <phoneticPr fontId="3" type="noConversion"/>
  </si>
  <si>
    <t>4. 2016년도 세입. 세출 예산(안) 편성은 아래와 같이 본예산을 기준하여 편성한다.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</si>
  <si>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</si>
  <si>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</si>
  <si>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</si>
  <si>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계획</t>
    <rPh sb="0" eb="2">
      <t>계  획</t>
    </rPh>
    <phoneticPr fontId="3" type="noConversion"/>
  </si>
  <si>
    <t>추진
시기</t>
    <phoneticPr fontId="3" type="noConversion"/>
  </si>
  <si>
    <t>사업내용</t>
  </si>
  <si>
    <t>기대효과</t>
  </si>
  <si>
    <t>목표
(건,명)</t>
    <phoneticPr fontId="3" type="noConversion"/>
  </si>
  <si>
    <t>지역
사회
보호
사업</t>
    <phoneticPr fontId="3" type="noConversion"/>
  </si>
  <si>
    <t xml:space="preserve">이용자관리 </t>
    <phoneticPr fontId="3" type="noConversion"/>
  </si>
  <si>
    <t>이용자  관리</t>
    <phoneticPr fontId="3" type="noConversion"/>
  </si>
  <si>
    <t>비예산</t>
    <phoneticPr fontId="3" type="noConversion"/>
  </si>
  <si>
    <t>1월~12월</t>
    <phoneticPr fontId="3" type="noConversion"/>
  </si>
  <si>
    <t xml:space="preserve"> - 푸드뱅크 이용대상자들의 재 선정을 통해 이용대상자들의 욕구를 파악하고 질적 서비스를 반영하고자 복지 서비스를 제공한다.
 - 이용대상자중 생활이 어려운 대상자들을 선정하여 사례관리를 통해 정서적 지지를 도모하고자 함.</t>
    <phoneticPr fontId="3" type="noConversion"/>
  </si>
  <si>
    <t>3월~12월</t>
    <phoneticPr fontId="3" type="noConversion"/>
  </si>
  <si>
    <t xml:space="preserve"> - 푸드뱅크 이용자들 중 고령어르신, 결식청소년, 장애로 뱅크 이용이 어려우신 이용자분들의 결식을 예방하고 지역적 자원과 연계를 통해 건강한 생활을 도모하고자한다.</t>
  </si>
  <si>
    <t xml:space="preserve"> - 뱅크 이용이 불편한 이용대상자에게 결식을 예방하고 지역적 자원과 연계를 통해 결식을 예방한다.</t>
  </si>
  <si>
    <t>복지네트워크</t>
    <phoneticPr fontId="3" type="noConversion"/>
  </si>
  <si>
    <t xml:space="preserve"> - 복지네트워크 사업을 통한 운영 및 사업의 역량 강화 
  - 복지네트워크를 통해 지역적 자원을 확보하고 복지사각지역 대상자를 발굴하여 서비스를 제공하고자 함. </t>
    <phoneticPr fontId="3" type="noConversion"/>
  </si>
  <si>
    <t>전문교육사업</t>
    <phoneticPr fontId="3" type="noConversion"/>
  </si>
  <si>
    <t xml:space="preserve"> - 교육을 통한 직원들의 역량을 강화하여 푸드사업의 활성화를 도모</t>
    <phoneticPr fontId="3" type="noConversion"/>
  </si>
  <si>
    <t>사랑의 쌀나누기</t>
    <phoneticPr fontId="3" type="noConversion"/>
  </si>
  <si>
    <t xml:space="preserve"> - 지역 초중학교와 각 지역단체를 연계하여 쌀 기부를 통해 나눔체험을 하고 어려운 이웃에게 온정을 나누는 사업을 추진한다.</t>
  </si>
  <si>
    <t xml:space="preserve"> - 초, 중 학생들에게 기부경험을 통해 소액기부와 그에 대한 즐거움을 경험함으로써 기부 문화를 이해하고 활성화 시킬수 있다.</t>
  </si>
  <si>
    <t>홍보 사업</t>
    <phoneticPr fontId="3" type="noConversion"/>
  </si>
  <si>
    <t>소식지 발간</t>
    <phoneticPr fontId="3" type="noConversion"/>
  </si>
  <si>
    <t xml:space="preserve">  - 푸드뱅크 소식 및 후원내역 등 홍보와 안내를 통해 푸드뱅크의 역할과 활동에 내용을 후원자 및 자원봉사자, 일반인들에게 홍보할 수있도록 하며 푸드뱅크 사업에 참여를 할수 있도록 계획한다,</t>
  </si>
  <si>
    <t xml:space="preserve"> - 푸드뱅크 소식지를 발간하여 자원봉사자 및 후원자들에게 사업의 취지 및 자원봉사활동에 활성화를 도모하고자 함 
 - 푸드뱅크 홍보활동에 있어 지역주민과 나눔 사업을 전계하고자 현장 홍보활동을 계획하여 1+1의 나눔 활동을 실시함
 - 홈페이지를 통해 푸드뱅크를 홍보하고 활성화를 도모하여 푸드뱅크 사업에 참여를 유도함 </t>
  </si>
  <si>
    <t>오프라인홍보
(캠페인)</t>
    <phoneticPr fontId="3" type="noConversion"/>
  </si>
  <si>
    <t>온라인 홍보</t>
    <phoneticPr fontId="3" type="noConversion"/>
  </si>
  <si>
    <t>12건</t>
    <phoneticPr fontId="3" type="noConversion"/>
  </si>
  <si>
    <t>기탁처관리</t>
    <phoneticPr fontId="3" type="noConversion"/>
  </si>
  <si>
    <t>기탁처개발 및 
관리사업</t>
    <phoneticPr fontId="3" type="noConversion"/>
  </si>
  <si>
    <t xml:space="preserve"> - 시흥시 기탁처 발굴을 통해 물품을 확보 하고 이용대상자들에게 질적서비스를 제공 하고자함
 - 지속적인 감사서신과 푸드뱅크 운영 안내를 통해 지속적인 후원을 할수 있도록 연계하여 관리하고자 함</t>
    <phoneticPr fontId="3" type="noConversion"/>
  </si>
  <si>
    <t>자원봉사자관리</t>
    <phoneticPr fontId="3" type="noConversion"/>
  </si>
  <si>
    <t>자원봉사자 모집</t>
    <phoneticPr fontId="3" type="noConversion"/>
  </si>
  <si>
    <t xml:space="preserve"> - 자원봉사활동에 대한 관심은 높아지고 있으나 그 참여율은 비교적 낮은 편이다.                지역 내 자원봉사 활동 욕구를 충족해 줄 수 있도록 프로그램을 준비하여 자원봉사자의 동기와 욕구, 관심이 무엇인지 파악하여  자원봉사자로 하여금 활동의 보람을 찾도록 이끌어주며 기존 자원봉사자들에게는 좀 더 전문적인 소양을 함양 할 수 있도록 교육하고 관리하며 지속적인 참여를 유도한다.</t>
  </si>
  <si>
    <t xml:space="preserve"> - 자원 봉사자들과의 전문적인 교육을 통해 봉사자들의 리더쉽 향상과 봉사자들의 보람을 느낄 수 있도록 한다.</t>
  </si>
  <si>
    <t>자원봉사자 교육</t>
    <phoneticPr fontId="3" type="noConversion"/>
  </si>
  <si>
    <t>자원봉사자 활동 및 관리</t>
    <phoneticPr fontId="3" type="noConversion"/>
  </si>
  <si>
    <t>조사연구사업</t>
    <phoneticPr fontId="3" type="noConversion"/>
  </si>
  <si>
    <t>이용자 
만족도 조사</t>
    <phoneticPr fontId="3" type="noConversion"/>
  </si>
  <si>
    <t>1건/100명</t>
    <phoneticPr fontId="3" type="noConversion"/>
  </si>
  <si>
    <t>11월~12월</t>
    <phoneticPr fontId="3" type="noConversion"/>
  </si>
  <si>
    <t xml:space="preserve"> - 푸드이용자들의 욕구를 파악하여 이용자들의 맞는 서비스를 제공하고 푸드뱅크에 대한 사업 활성화의 도움이 되고자함</t>
    <phoneticPr fontId="3" type="noConversion"/>
  </si>
  <si>
    <t xml:space="preserve"> - 이용자 만족도 조사를 통한 이용자의 욕구를 파학하여 복지사업에 대한 자료로 활용함</t>
    <phoneticPr fontId="3" type="noConversion"/>
  </si>
  <si>
    <t>배분사업</t>
    <phoneticPr fontId="3" type="noConversion"/>
  </si>
  <si>
    <t>10,800명</t>
    <phoneticPr fontId="3" type="noConversion"/>
  </si>
  <si>
    <t xml:space="preserve"> - 푸드뱅크 기탁물품을 이용자들에게 배분을 통한 물품을 확대한다.</t>
    <phoneticPr fontId="3" type="noConversion"/>
  </si>
  <si>
    <t xml:space="preserve"> - 기탁물품을 이용자들에게 골고루 배분 및 질적 서비스 제공.</t>
    <phoneticPr fontId="3" type="noConversion"/>
  </si>
  <si>
    <t>12건/1,200명</t>
    <phoneticPr fontId="3" type="noConversion"/>
  </si>
  <si>
    <t xml:space="preserve"> - 푸드뱅크이용자 관리 및 신규이용자 개발을 통해 전문적이고 체계적인 선정관리를 통해 이용대상자의 욕구를 파악하여 대상자들의 질적서비스를 제공하고자함.
 - 잠재이용자에게 안내문을 발송하여 대상자 확보노력 </t>
    <phoneticPr fontId="3" type="noConversion"/>
  </si>
  <si>
    <t>72건/1,440명</t>
    <phoneticPr fontId="3" type="noConversion"/>
  </si>
  <si>
    <t>2건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</si>
  <si>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</si>
  <si>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>3건</t>
    <phoneticPr fontId="3" type="noConversion"/>
  </si>
  <si>
    <t>상반기
하반기</t>
    <phoneticPr fontId="3" type="noConversion"/>
  </si>
  <si>
    <t xml:space="preserve"> - 직원 역량 강화를 위한 교육참여 </t>
    <phoneticPr fontId="3" type="noConversion"/>
  </si>
  <si>
    <t>1건/1,000명</t>
    <phoneticPr fontId="3" type="noConversion"/>
  </si>
  <si>
    <t>12월</t>
    <phoneticPr fontId="3" type="noConversion"/>
  </si>
  <si>
    <t>1건/200명</t>
    <phoneticPr fontId="3" type="noConversion"/>
  </si>
  <si>
    <t>7월</t>
    <phoneticPr fontId="3" type="noConversion"/>
  </si>
  <si>
    <t>2월/ 8월</t>
    <phoneticPr fontId="3" type="noConversion"/>
  </si>
  <si>
    <t>20건</t>
    <phoneticPr fontId="3" type="noConversion"/>
  </si>
  <si>
    <t xml:space="preserve"> - 시흥시 지역내 기부업체 방문 및 푸드사업의 제안서를 가지고 기부사업의 참여를 유도한다.
- 기탁처 간담회를 통한 푸드뱅크 사업을 활성화시킨다. </t>
    <phoneticPr fontId="3" type="noConversion"/>
  </si>
  <si>
    <t>12건/24명</t>
    <phoneticPr fontId="3" type="noConversion"/>
  </si>
  <si>
    <t>1건/30명</t>
    <phoneticPr fontId="3" type="noConversion"/>
  </si>
  <si>
    <t>8월</t>
    <phoneticPr fontId="3" type="noConversion"/>
  </si>
  <si>
    <t>12건/360명</t>
    <phoneticPr fontId="3" type="noConversion"/>
  </si>
  <si>
    <t>2016년 시흥정왕푸드뱅크 사업계획서</t>
    <phoneticPr fontId="3" type="noConversion"/>
  </si>
  <si>
    <t>지역
사회
조직
사업</t>
    <phoneticPr fontId="3" type="noConversion"/>
  </si>
  <si>
    <t>1,693,850원*12월</t>
    <phoneticPr fontId="3" type="noConversion"/>
  </si>
  <si>
    <t>20,326,200원*1명/12</t>
    <phoneticPr fontId="3" type="noConversion"/>
  </si>
  <si>
    <t>20,326,200원*1명*3.06%</t>
    <phoneticPr fontId="3" type="noConversion"/>
  </si>
  <si>
    <t>20,326,200원원*1명*4.5%</t>
    <phoneticPr fontId="3" type="noConversion"/>
  </si>
  <si>
    <t>20,326,200원*1명*0.9%</t>
    <phoneticPr fontId="3" type="noConversion"/>
  </si>
  <si>
    <t>20,326,200원*1명*1.08%</t>
    <phoneticPr fontId="3" type="noConversion"/>
  </si>
  <si>
    <t>20,326,200원*1명*3.06%*6.55%</t>
    <phoneticPr fontId="3" type="noConversion"/>
  </si>
  <si>
    <t>1,000,000원*1회</t>
    <phoneticPr fontId="3" type="noConversion"/>
  </si>
  <si>
    <t>200,000원*1회</t>
    <phoneticPr fontId="3" type="noConversion"/>
  </si>
  <si>
    <t xml:space="preserve">   2) 직원의 보수는 2015년 사회복지생활시설 종사자 인건비 가이드라인을 기준으로 한다.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</si>
</sst>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&quot;▲&quot;#,##0"/>
    <numFmt numFmtId="177" formatCode="0.0%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</fills>
  <borders count="8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469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41" fontId="16" fillId="0" borderId="1" xfId="0" applyNumberFormat="1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41" fontId="16" fillId="0" borderId="4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41" fontId="15" fillId="0" borderId="5" xfId="0" applyNumberFormat="1" applyFont="1" applyBorder="1" applyAlignment="1">
      <alignment vertical="center"/>
    </xf>
    <xf numFmtId="41" fontId="15" fillId="0" borderId="5" xfId="1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41" fontId="17" fillId="0" borderId="10" xfId="0" applyNumberFormat="1" applyFont="1" applyBorder="1" applyAlignment="1">
      <alignment vertical="center"/>
    </xf>
    <xf numFmtId="41" fontId="15" fillId="0" borderId="9" xfId="1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41" fontId="15" fillId="0" borderId="12" xfId="0" applyNumberFormat="1" applyFont="1" applyBorder="1" applyAlignment="1">
      <alignment vertical="center" wrapText="1"/>
    </xf>
    <xf numFmtId="41" fontId="15" fillId="0" borderId="13" xfId="1" applyNumberFormat="1" applyFont="1" applyBorder="1" applyAlignment="1">
      <alignment vertical="center"/>
    </xf>
    <xf numFmtId="41" fontId="15" fillId="0" borderId="13" xfId="1" applyFont="1" applyBorder="1" applyAlignment="1">
      <alignment vertical="center"/>
    </xf>
    <xf numFmtId="0" fontId="15" fillId="0" borderId="15" xfId="0" applyFont="1" applyBorder="1" applyAlignment="1">
      <alignment horizontal="center" vertical="center" wrapText="1"/>
    </xf>
    <xf numFmtId="41" fontId="15" fillId="0" borderId="16" xfId="0" applyNumberFormat="1" applyFont="1" applyBorder="1" applyAlignment="1">
      <alignment vertical="center" wrapText="1"/>
    </xf>
    <xf numFmtId="41" fontId="17" fillId="0" borderId="16" xfId="0" applyNumberFormat="1" applyFont="1" applyBorder="1" applyAlignment="1">
      <alignment vertical="center"/>
    </xf>
    <xf numFmtId="41" fontId="17" fillId="0" borderId="10" xfId="0" applyNumberFormat="1" applyFont="1" applyBorder="1" applyAlignment="1">
      <alignment vertical="center" wrapText="1"/>
    </xf>
    <xf numFmtId="41" fontId="15" fillId="0" borderId="8" xfId="1" applyNumberFormat="1" applyFont="1" applyBorder="1" applyAlignment="1">
      <alignment vertical="center"/>
    </xf>
    <xf numFmtId="41" fontId="15" fillId="0" borderId="8" xfId="1" applyFont="1" applyBorder="1" applyAlignment="1">
      <alignment vertical="center"/>
    </xf>
    <xf numFmtId="0" fontId="15" fillId="0" borderId="18" xfId="0" applyFont="1" applyBorder="1" applyAlignment="1">
      <alignment horizontal="center" vertical="center" wrapText="1"/>
    </xf>
    <xf numFmtId="41" fontId="15" fillId="0" borderId="19" xfId="0" applyNumberFormat="1" applyFont="1" applyBorder="1" applyAlignment="1">
      <alignment vertical="center" wrapText="1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5" xfId="1" applyNumberFormat="1" applyFont="1" applyBorder="1" applyAlignment="1">
      <alignment vertical="center"/>
    </xf>
    <xf numFmtId="41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horizontal="center" vertical="center"/>
    </xf>
    <xf numFmtId="41" fontId="15" fillId="0" borderId="10" xfId="0" applyNumberFormat="1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41" fontId="17" fillId="0" borderId="16" xfId="0" applyNumberFormat="1" applyFont="1" applyBorder="1" applyAlignment="1">
      <alignment vertical="center" wrapText="1"/>
    </xf>
    <xf numFmtId="0" fontId="15" fillId="0" borderId="15" xfId="0" applyFont="1" applyBorder="1" applyAlignment="1">
      <alignment horizontal="center" vertical="center"/>
    </xf>
    <xf numFmtId="41" fontId="15" fillId="0" borderId="12" xfId="0" applyNumberFormat="1" applyFont="1" applyBorder="1" applyAlignment="1">
      <alignment vertical="center"/>
    </xf>
    <xf numFmtId="41" fontId="15" fillId="0" borderId="16" xfId="0" applyNumberFormat="1" applyFont="1" applyBorder="1" applyAlignment="1">
      <alignment vertical="center"/>
    </xf>
    <xf numFmtId="41" fontId="15" fillId="0" borderId="0" xfId="0" applyNumberFormat="1" applyFont="1" applyBorder="1" applyAlignment="1">
      <alignment horizontal="center" vertical="center"/>
    </xf>
    <xf numFmtId="41" fontId="15" fillId="0" borderId="9" xfId="0" applyNumberFormat="1" applyFont="1" applyBorder="1" applyAlignment="1">
      <alignment vertical="center"/>
    </xf>
    <xf numFmtId="41" fontId="15" fillId="0" borderId="8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5" xfId="0" applyNumberFormat="1" applyFont="1" applyBorder="1" applyAlignment="1">
      <alignment vertical="center"/>
    </xf>
    <xf numFmtId="41" fontId="15" fillId="3" borderId="5" xfId="1" applyNumberFormat="1" applyFont="1" applyFill="1" applyBorder="1" applyAlignment="1">
      <alignment vertical="center"/>
    </xf>
    <xf numFmtId="0" fontId="15" fillId="3" borderId="7" xfId="0" applyFont="1" applyFill="1" applyBorder="1" applyAlignment="1">
      <alignment horizontal="center" vertical="center"/>
    </xf>
    <xf numFmtId="41" fontId="15" fillId="3" borderId="10" xfId="0" applyNumberFormat="1" applyFont="1" applyFill="1" applyBorder="1" applyAlignment="1">
      <alignment vertical="center"/>
    </xf>
    <xf numFmtId="41" fontId="15" fillId="4" borderId="5" xfId="0" applyNumberFormat="1" applyFont="1" applyFill="1" applyBorder="1" applyAlignment="1">
      <alignment vertical="center"/>
    </xf>
    <xf numFmtId="41" fontId="15" fillId="4" borderId="5" xfId="1" applyFont="1" applyFill="1" applyBorder="1" applyAlignment="1">
      <alignment vertical="center"/>
    </xf>
    <xf numFmtId="41" fontId="20" fillId="0" borderId="1" xfId="0" applyNumberFormat="1" applyFont="1" applyBorder="1" applyAlignment="1">
      <alignment vertical="center" wrapText="1"/>
    </xf>
    <xf numFmtId="41" fontId="20" fillId="0" borderId="4" xfId="0" applyNumberFormat="1" applyFont="1" applyBorder="1" applyAlignment="1">
      <alignment vertical="center" wrapText="1"/>
    </xf>
    <xf numFmtId="41" fontId="20" fillId="4" borderId="1" xfId="0" applyNumberFormat="1" applyFont="1" applyFill="1" applyBorder="1" applyAlignment="1">
      <alignment vertical="center" wrapText="1"/>
    </xf>
    <xf numFmtId="41" fontId="16" fillId="4" borderId="1" xfId="0" applyNumberFormat="1" applyFont="1" applyFill="1" applyBorder="1" applyAlignment="1">
      <alignment vertical="center" wrapText="1"/>
    </xf>
    <xf numFmtId="41" fontId="20" fillId="4" borderId="4" xfId="0" applyNumberFormat="1" applyFont="1" applyFill="1" applyBorder="1" applyAlignment="1">
      <alignment vertical="center" wrapText="1"/>
    </xf>
    <xf numFmtId="0" fontId="15" fillId="0" borderId="13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41" fontId="16" fillId="0" borderId="2" xfId="0" applyNumberFormat="1" applyFont="1" applyBorder="1" applyAlignment="1">
      <alignment vertical="center" wrapText="1"/>
    </xf>
    <xf numFmtId="41" fontId="16" fillId="0" borderId="1" xfId="0" applyNumberFormat="1" applyFont="1" applyFill="1" applyBorder="1" applyAlignment="1">
      <alignment vertical="center" wrapText="1"/>
    </xf>
    <xf numFmtId="41" fontId="17" fillId="4" borderId="5" xfId="0" applyNumberFormat="1" applyFont="1" applyFill="1" applyBorder="1" applyAlignment="1">
      <alignment vertical="center"/>
    </xf>
    <xf numFmtId="41" fontId="17" fillId="0" borderId="5" xfId="0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5" fillId="0" borderId="9" xfId="0" applyFont="1" applyBorder="1" applyAlignment="1">
      <alignment vertical="center"/>
    </xf>
    <xf numFmtId="41" fontId="15" fillId="0" borderId="9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0" fontId="15" fillId="0" borderId="6" xfId="0" applyFont="1" applyBorder="1" applyAlignment="1">
      <alignment vertical="center" wrapText="1"/>
    </xf>
    <xf numFmtId="41" fontId="15" fillId="0" borderId="6" xfId="0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41" fontId="14" fillId="0" borderId="0" xfId="0" applyNumberFormat="1" applyFont="1" applyAlignment="1">
      <alignment vertical="center"/>
    </xf>
    <xf numFmtId="0" fontId="22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3" fillId="0" borderId="0" xfId="3" applyFont="1" applyAlignment="1">
      <alignment vertical="center"/>
    </xf>
    <xf numFmtId="0" fontId="24" fillId="0" borderId="0" xfId="3" applyFont="1">
      <alignment vertical="center"/>
    </xf>
    <xf numFmtId="0" fontId="24" fillId="0" borderId="0" xfId="3" applyFont="1" applyAlignment="1">
      <alignment horizontal="center" vertical="center"/>
    </xf>
    <xf numFmtId="0" fontId="23" fillId="0" borderId="0" xfId="3" applyFont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41" fontId="15" fillId="0" borderId="13" xfId="0" applyNumberFormat="1" applyFont="1" applyBorder="1" applyAlignment="1">
      <alignment vertical="center"/>
    </xf>
    <xf numFmtId="41" fontId="17" fillId="4" borderId="10" xfId="0" applyNumberFormat="1" applyFont="1" applyFill="1" applyBorder="1" applyAlignment="1">
      <alignment vertical="center"/>
    </xf>
    <xf numFmtId="41" fontId="15" fillId="4" borderId="10" xfId="0" applyNumberFormat="1" applyFont="1" applyFill="1" applyBorder="1" applyAlignment="1">
      <alignment vertical="center"/>
    </xf>
    <xf numFmtId="41" fontId="15" fillId="4" borderId="5" xfId="1" applyNumberFormat="1" applyFont="1" applyFill="1" applyBorder="1" applyAlignment="1">
      <alignment vertical="center"/>
    </xf>
    <xf numFmtId="41" fontId="15" fillId="4" borderId="6" xfId="0" applyNumberFormat="1" applyFont="1" applyFill="1" applyBorder="1" applyAlignment="1">
      <alignment vertical="center"/>
    </xf>
    <xf numFmtId="41" fontId="15" fillId="4" borderId="7" xfId="0" applyNumberFormat="1" applyFont="1" applyFill="1" applyBorder="1" applyAlignment="1">
      <alignment horizontal="right" vertical="center"/>
    </xf>
    <xf numFmtId="0" fontId="15" fillId="4" borderId="7" xfId="0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vertical="center" wrapText="1"/>
    </xf>
    <xf numFmtId="0" fontId="23" fillId="0" borderId="0" xfId="3" applyFont="1" applyAlignment="1">
      <alignment horizontal="right" vertical="center"/>
    </xf>
    <xf numFmtId="0" fontId="13" fillId="0" borderId="25" xfId="3" applyFont="1" applyBorder="1" applyAlignment="1">
      <alignment horizontal="center" vertical="center" wrapText="1"/>
    </xf>
    <xf numFmtId="41" fontId="13" fillId="0" borderId="20" xfId="4" applyFont="1" applyBorder="1" applyAlignment="1">
      <alignment horizontal="center" vertical="center" wrapText="1"/>
    </xf>
    <xf numFmtId="3" fontId="13" fillId="0" borderId="20" xfId="3" applyNumberFormat="1" applyFont="1" applyBorder="1" applyAlignment="1">
      <alignment horizontal="right" vertical="center" wrapText="1"/>
    </xf>
    <xf numFmtId="9" fontId="13" fillId="0" borderId="24" xfId="3" applyNumberFormat="1" applyFont="1" applyBorder="1" applyAlignment="1">
      <alignment horizontal="right" vertical="center" wrapText="1"/>
    </xf>
    <xf numFmtId="41" fontId="27" fillId="0" borderId="20" xfId="4" applyFont="1" applyBorder="1">
      <alignment vertical="center"/>
    </xf>
    <xf numFmtId="0" fontId="29" fillId="0" borderId="0" xfId="3" applyFont="1">
      <alignment vertical="center"/>
    </xf>
    <xf numFmtId="0" fontId="29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0" fontId="15" fillId="0" borderId="5" xfId="0" applyFont="1" applyBorder="1" applyAlignment="1">
      <alignment vertical="center"/>
    </xf>
    <xf numFmtId="41" fontId="16" fillId="0" borderId="2" xfId="0" applyNumberFormat="1" applyFont="1" applyFill="1" applyBorder="1" applyAlignment="1">
      <alignment vertical="center" wrapText="1"/>
    </xf>
    <xf numFmtId="41" fontId="15" fillId="0" borderId="12" xfId="0" applyNumberFormat="1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176" fontId="13" fillId="0" borderId="20" xfId="3" applyNumberFormat="1" applyFont="1" applyBorder="1" applyAlignment="1">
      <alignment horizontal="right" vertical="center" wrapText="1"/>
    </xf>
    <xf numFmtId="41" fontId="15" fillId="5" borderId="5" xfId="1" applyNumberFormat="1" applyFont="1" applyFill="1" applyBorder="1" applyAlignment="1">
      <alignment vertical="center"/>
    </xf>
    <xf numFmtId="41" fontId="15" fillId="5" borderId="6" xfId="0" applyNumberFormat="1" applyFont="1" applyFill="1" applyBorder="1" applyAlignment="1">
      <alignment vertical="center"/>
    </xf>
    <xf numFmtId="41" fontId="15" fillId="5" borderId="7" xfId="0" applyNumberFormat="1" applyFont="1" applyFill="1" applyBorder="1" applyAlignment="1">
      <alignment horizontal="right" vertical="center"/>
    </xf>
    <xf numFmtId="0" fontId="15" fillId="5" borderId="7" xfId="0" applyFont="1" applyFill="1" applyBorder="1" applyAlignment="1">
      <alignment horizontal="center" vertical="center"/>
    </xf>
    <xf numFmtId="41" fontId="15" fillId="5" borderId="10" xfId="0" applyNumberFormat="1" applyFont="1" applyFill="1" applyBorder="1" applyAlignment="1">
      <alignment vertical="center"/>
    </xf>
    <xf numFmtId="41" fontId="17" fillId="5" borderId="5" xfId="1" applyNumberFormat="1" applyFont="1" applyFill="1" applyBorder="1" applyAlignment="1">
      <alignment vertical="center"/>
    </xf>
    <xf numFmtId="0" fontId="16" fillId="5" borderId="21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 shrinkToFit="1"/>
    </xf>
    <xf numFmtId="0" fontId="15" fillId="0" borderId="5" xfId="0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5" fillId="0" borderId="5" xfId="0" applyFont="1" applyBorder="1" applyAlignment="1">
      <alignment vertical="center"/>
    </xf>
    <xf numFmtId="41" fontId="17" fillId="0" borderId="19" xfId="0" applyNumberFormat="1" applyFont="1" applyBorder="1" applyAlignment="1">
      <alignment vertical="center" wrapText="1"/>
    </xf>
    <xf numFmtId="41" fontId="15" fillId="0" borderId="19" xfId="0" applyNumberFormat="1" applyFont="1" applyBorder="1" applyAlignment="1">
      <alignment vertical="center"/>
    </xf>
    <xf numFmtId="0" fontId="15" fillId="0" borderId="27" xfId="0" applyFont="1" applyBorder="1" applyAlignment="1">
      <alignment horizontal="center" vertical="center"/>
    </xf>
    <xf numFmtId="41" fontId="15" fillId="0" borderId="18" xfId="0" applyNumberFormat="1" applyFont="1" applyBorder="1" applyAlignment="1">
      <alignment horizontal="right" vertical="center" shrinkToFit="1"/>
    </xf>
    <xf numFmtId="41" fontId="15" fillId="0" borderId="7" xfId="0" applyNumberFormat="1" applyFont="1" applyBorder="1" applyAlignment="1">
      <alignment horizontal="right" vertical="center" shrinkToFit="1"/>
    </xf>
    <xf numFmtId="0" fontId="15" fillId="0" borderId="17" xfId="0" applyFont="1" applyBorder="1" applyAlignment="1">
      <alignment vertical="center" shrinkToFit="1"/>
    </xf>
    <xf numFmtId="0" fontId="0" fillId="0" borderId="0" xfId="0"/>
    <xf numFmtId="0" fontId="15" fillId="0" borderId="5" xfId="0" applyFont="1" applyBorder="1" applyAlignment="1">
      <alignment vertical="center"/>
    </xf>
    <xf numFmtId="0" fontId="16" fillId="0" borderId="22" xfId="0" applyFont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3" fillId="0" borderId="29" xfId="3" applyFont="1" applyBorder="1" applyAlignment="1">
      <alignment horizontal="center" vertical="center" wrapText="1"/>
    </xf>
    <xf numFmtId="0" fontId="13" fillId="0" borderId="30" xfId="3" applyFont="1" applyBorder="1" applyAlignment="1">
      <alignment horizontal="center" vertical="center" wrapText="1"/>
    </xf>
    <xf numFmtId="0" fontId="13" fillId="0" borderId="36" xfId="3" applyFont="1" applyBorder="1" applyAlignment="1">
      <alignment horizontal="center" vertical="center" wrapText="1"/>
    </xf>
    <xf numFmtId="0" fontId="26" fillId="0" borderId="38" xfId="3" applyFont="1" applyBorder="1" applyAlignment="1">
      <alignment horizontal="left" vertical="center"/>
    </xf>
    <xf numFmtId="0" fontId="13" fillId="0" borderId="39" xfId="3" applyFont="1" applyBorder="1" applyAlignment="1">
      <alignment horizontal="center" vertical="center" wrapText="1"/>
    </xf>
    <xf numFmtId="0" fontId="26" fillId="0" borderId="38" xfId="3" applyFont="1" applyBorder="1" applyAlignment="1">
      <alignment horizontal="left" vertical="center" wrapText="1"/>
    </xf>
    <xf numFmtId="0" fontId="13" fillId="0" borderId="40" xfId="3" applyFont="1" applyBorder="1" applyAlignment="1">
      <alignment horizontal="center" vertical="center" wrapText="1"/>
    </xf>
    <xf numFmtId="0" fontId="13" fillId="0" borderId="41" xfId="3" applyFont="1" applyBorder="1" applyAlignment="1">
      <alignment horizontal="center" vertical="center" wrapText="1"/>
    </xf>
    <xf numFmtId="41" fontId="13" fillId="0" borderId="42" xfId="4" applyFont="1" applyBorder="1" applyAlignment="1">
      <alignment horizontal="center" vertical="center" wrapText="1"/>
    </xf>
    <xf numFmtId="176" fontId="13" fillId="0" borderId="42" xfId="3" applyNumberFormat="1" applyFont="1" applyBorder="1" applyAlignment="1">
      <alignment horizontal="right" vertical="center" wrapText="1"/>
    </xf>
    <xf numFmtId="0" fontId="13" fillId="0" borderId="43" xfId="3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28" fillId="0" borderId="38" xfId="3" applyFont="1" applyBorder="1" applyAlignment="1">
      <alignment horizontal="left" vertical="center" wrapText="1"/>
    </xf>
    <xf numFmtId="177" fontId="13" fillId="0" borderId="42" xfId="3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41" fontId="15" fillId="6" borderId="5" xfId="1" applyFont="1" applyFill="1" applyBorder="1" applyAlignment="1">
      <alignment vertical="center"/>
    </xf>
    <xf numFmtId="41" fontId="20" fillId="0" borderId="1" xfId="0" applyNumberFormat="1" applyFont="1" applyFill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6" fillId="0" borderId="50" xfId="0" applyFont="1" applyBorder="1" applyAlignment="1">
      <alignment horizontal="left" vertical="center" wrapText="1"/>
    </xf>
    <xf numFmtId="0" fontId="16" fillId="0" borderId="51" xfId="0" applyFont="1" applyBorder="1" applyAlignment="1">
      <alignment horizontal="left" vertical="center" wrapText="1"/>
    </xf>
    <xf numFmtId="0" fontId="16" fillId="0" borderId="50" xfId="0" applyFont="1" applyBorder="1" applyAlignment="1">
      <alignment vertical="center" wrapText="1"/>
    </xf>
    <xf numFmtId="0" fontId="16" fillId="0" borderId="52" xfId="0" applyFont="1" applyBorder="1" applyAlignment="1">
      <alignment vertical="center" wrapText="1"/>
    </xf>
    <xf numFmtId="0" fontId="16" fillId="0" borderId="51" xfId="0" applyFont="1" applyBorder="1" applyAlignment="1">
      <alignment vertical="center" wrapText="1"/>
    </xf>
    <xf numFmtId="0" fontId="16" fillId="0" borderId="53" xfId="0" applyFont="1" applyBorder="1" applyAlignment="1">
      <alignment vertical="center" wrapText="1"/>
    </xf>
    <xf numFmtId="0" fontId="16" fillId="0" borderId="54" xfId="0" applyFont="1" applyBorder="1" applyAlignment="1">
      <alignment vertical="center" wrapText="1"/>
    </xf>
    <xf numFmtId="0" fontId="16" fillId="0" borderId="55" xfId="0" applyFont="1" applyBorder="1" applyAlignment="1">
      <alignment vertical="center" wrapText="1"/>
    </xf>
    <xf numFmtId="0" fontId="16" fillId="0" borderId="56" xfId="0" applyFont="1" applyBorder="1" applyAlignment="1">
      <alignment vertical="center" wrapText="1"/>
    </xf>
    <xf numFmtId="0" fontId="15" fillId="0" borderId="57" xfId="0" applyFont="1" applyBorder="1" applyAlignment="1">
      <alignment vertical="center"/>
    </xf>
    <xf numFmtId="0" fontId="15" fillId="0" borderId="48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41" fontId="15" fillId="0" borderId="58" xfId="0" applyNumberFormat="1" applyFont="1" applyBorder="1" applyAlignment="1">
      <alignment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41" fontId="15" fillId="0" borderId="58" xfId="0" applyNumberFormat="1" applyFont="1" applyBorder="1" applyAlignment="1">
      <alignment vertical="center"/>
    </xf>
    <xf numFmtId="41" fontId="15" fillId="0" borderId="7" xfId="0" applyNumberFormat="1" applyFont="1" applyBorder="1" applyAlignment="1">
      <alignment horizontal="center" vertical="center"/>
    </xf>
    <xf numFmtId="41" fontId="17" fillId="0" borderId="58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5" fillId="0" borderId="5" xfId="0" applyFont="1" applyBorder="1" applyAlignment="1">
      <alignment vertical="center" shrinkToFi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2" borderId="59" xfId="0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41" fontId="15" fillId="0" borderId="0" xfId="0" applyNumberFormat="1" applyFont="1" applyBorder="1" applyAlignment="1">
      <alignment horizontal="right" vertical="center" shrinkToFit="1"/>
    </xf>
    <xf numFmtId="41" fontId="15" fillId="0" borderId="27" xfId="0" applyNumberFormat="1" applyFont="1" applyBorder="1" applyAlignment="1">
      <alignment horizontal="right" vertical="center" shrinkToFit="1"/>
    </xf>
    <xf numFmtId="0" fontId="15" fillId="0" borderId="11" xfId="0" applyFont="1" applyBorder="1" applyAlignment="1">
      <alignment vertical="center" shrinkToFit="1"/>
    </xf>
    <xf numFmtId="0" fontId="15" fillId="0" borderId="57" xfId="0" applyFont="1" applyBorder="1" applyAlignment="1">
      <alignment vertical="center" shrinkToFit="1"/>
    </xf>
    <xf numFmtId="0" fontId="16" fillId="0" borderId="1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41" fontId="17" fillId="0" borderId="58" xfId="0" applyNumberFormat="1" applyFont="1" applyBorder="1" applyAlignment="1">
      <alignment vertical="center" wrapText="1"/>
    </xf>
    <xf numFmtId="0" fontId="19" fillId="0" borderId="11" xfId="0" applyFont="1" applyBorder="1" applyAlignment="1">
      <alignment vertical="center" shrinkToFit="1"/>
    </xf>
    <xf numFmtId="0" fontId="15" fillId="0" borderId="48" xfId="0" applyNumberFormat="1" applyFont="1" applyBorder="1" applyAlignment="1">
      <alignment horizontal="right" vertical="center" shrinkToFit="1"/>
    </xf>
    <xf numFmtId="0" fontId="15" fillId="0" borderId="28" xfId="0" applyFont="1" applyBorder="1" applyAlignment="1">
      <alignment vertical="center" shrinkToFit="1"/>
    </xf>
    <xf numFmtId="41" fontId="15" fillId="0" borderId="5" xfId="1" applyNumberFormat="1" applyFont="1" applyBorder="1" applyAlignment="1">
      <alignment vertical="center" shrinkToFit="1"/>
    </xf>
    <xf numFmtId="41" fontId="15" fillId="5" borderId="5" xfId="1" applyNumberFormat="1" applyFont="1" applyFill="1" applyBorder="1" applyAlignment="1">
      <alignment vertical="center" shrinkToFit="1"/>
    </xf>
    <xf numFmtId="41" fontId="15" fillId="4" borderId="5" xfId="1" applyNumberFormat="1" applyFont="1" applyFill="1" applyBorder="1" applyAlignment="1">
      <alignment vertical="center" shrinkToFit="1"/>
    </xf>
    <xf numFmtId="41" fontId="15" fillId="4" borderId="6" xfId="1" applyNumberFormat="1" applyFont="1" applyFill="1" applyBorder="1" applyAlignment="1">
      <alignment vertical="center" shrinkToFit="1"/>
    </xf>
    <xf numFmtId="41" fontId="15" fillId="4" borderId="6" xfId="1" applyFont="1" applyFill="1" applyBorder="1" applyAlignment="1">
      <alignment vertical="center" shrinkToFit="1"/>
    </xf>
    <xf numFmtId="41" fontId="15" fillId="0" borderId="6" xfId="1" applyFont="1" applyBorder="1" applyAlignment="1">
      <alignment vertical="center" shrinkToFit="1"/>
    </xf>
    <xf numFmtId="41" fontId="15" fillId="0" borderId="17" xfId="1" applyFont="1" applyBorder="1" applyAlignment="1">
      <alignment vertical="center" shrinkToFit="1"/>
    </xf>
    <xf numFmtId="41" fontId="15" fillId="0" borderId="11" xfId="1" applyFont="1" applyBorder="1" applyAlignment="1">
      <alignment vertical="center" shrinkToFit="1"/>
    </xf>
    <xf numFmtId="41" fontId="15" fillId="0" borderId="28" xfId="1" applyFont="1" applyBorder="1" applyAlignment="1">
      <alignment vertical="center" shrinkToFit="1"/>
    </xf>
    <xf numFmtId="41" fontId="15" fillId="0" borderId="57" xfId="1" applyFont="1" applyBorder="1" applyAlignment="1">
      <alignment vertical="center" shrinkToFit="1"/>
    </xf>
    <xf numFmtId="41" fontId="15" fillId="0" borderId="14" xfId="1" applyFont="1" applyBorder="1" applyAlignment="1">
      <alignment vertical="center" shrinkToFit="1"/>
    </xf>
    <xf numFmtId="41" fontId="15" fillId="3" borderId="5" xfId="1" applyNumberFormat="1" applyFont="1" applyFill="1" applyBorder="1" applyAlignment="1">
      <alignment vertical="center" shrinkToFit="1"/>
    </xf>
    <xf numFmtId="41" fontId="15" fillId="3" borderId="6" xfId="1" applyFont="1" applyFill="1" applyBorder="1" applyAlignment="1">
      <alignment vertical="center" shrinkToFit="1"/>
    </xf>
    <xf numFmtId="0" fontId="15" fillId="0" borderId="14" xfId="0" applyFont="1" applyBorder="1" applyAlignment="1">
      <alignment vertical="center" shrinkToFit="1"/>
    </xf>
    <xf numFmtId="0" fontId="15" fillId="0" borderId="8" xfId="0" applyFont="1" applyBorder="1" applyAlignment="1">
      <alignment vertical="center" shrinkToFit="1"/>
    </xf>
    <xf numFmtId="0" fontId="15" fillId="0" borderId="13" xfId="0" applyFont="1" applyBorder="1" applyAlignment="1">
      <alignment vertical="center" shrinkToFit="1"/>
    </xf>
    <xf numFmtId="0" fontId="15" fillId="0" borderId="17" xfId="0" applyFont="1" applyBorder="1" applyAlignment="1">
      <alignment horizontal="left" vertical="center" shrinkToFit="1"/>
    </xf>
    <xf numFmtId="0" fontId="15" fillId="0" borderId="11" xfId="0" applyFont="1" applyBorder="1" applyAlignment="1">
      <alignment horizontal="left" vertical="center" shrinkToFit="1"/>
    </xf>
    <xf numFmtId="0" fontId="15" fillId="0" borderId="26" xfId="0" applyFont="1" applyBorder="1" applyAlignment="1">
      <alignment vertical="center" shrinkToFit="1"/>
    </xf>
    <xf numFmtId="41" fontId="15" fillId="0" borderId="5" xfId="1" applyFont="1" applyBorder="1" applyAlignment="1">
      <alignment horizontal="center" vertical="center" shrinkToFit="1"/>
    </xf>
    <xf numFmtId="41" fontId="15" fillId="0" borderId="13" xfId="1" applyFont="1" applyBorder="1" applyAlignment="1">
      <alignment vertical="center" shrinkToFit="1"/>
    </xf>
    <xf numFmtId="41" fontId="15" fillId="0" borderId="5" xfId="1" applyFont="1" applyBorder="1" applyAlignment="1">
      <alignment vertical="center" shrinkToFit="1"/>
    </xf>
    <xf numFmtId="41" fontId="15" fillId="5" borderId="6" xfId="1" applyFont="1" applyFill="1" applyBorder="1" applyAlignment="1">
      <alignment vertical="center" shrinkToFit="1"/>
    </xf>
    <xf numFmtId="41" fontId="15" fillId="5" borderId="11" xfId="1" applyFont="1" applyFill="1" applyBorder="1" applyAlignment="1">
      <alignment vertical="center" shrinkToFit="1"/>
    </xf>
    <xf numFmtId="41" fontId="15" fillId="5" borderId="26" xfId="1" applyFont="1" applyFill="1" applyBorder="1" applyAlignment="1">
      <alignment vertical="center" shrinkToFit="1"/>
    </xf>
    <xf numFmtId="41" fontId="15" fillId="0" borderId="26" xfId="1" applyFont="1" applyBorder="1" applyAlignment="1">
      <alignment vertical="center" shrinkToFit="1"/>
    </xf>
    <xf numFmtId="41" fontId="15" fillId="5" borderId="8" xfId="1" applyFont="1" applyFill="1" applyBorder="1" applyAlignment="1">
      <alignment vertical="center" shrinkToFit="1"/>
    </xf>
    <xf numFmtId="41" fontId="15" fillId="0" borderId="8" xfId="1" applyFont="1" applyBorder="1" applyAlignment="1">
      <alignment vertical="center" shrinkToFit="1"/>
    </xf>
    <xf numFmtId="41" fontId="15" fillId="0" borderId="9" xfId="1" applyFont="1" applyBorder="1" applyAlignment="1">
      <alignment vertical="center" shrinkToFit="1"/>
    </xf>
    <xf numFmtId="41" fontId="17" fillId="5" borderId="5" xfId="1" applyNumberFormat="1" applyFont="1" applyFill="1" applyBorder="1" applyAlignment="1">
      <alignment vertical="center" shrinkToFit="1"/>
    </xf>
    <xf numFmtId="41" fontId="17" fillId="5" borderId="6" xfId="1" applyNumberFormat="1" applyFont="1" applyFill="1" applyBorder="1" applyAlignment="1">
      <alignment vertical="center" shrinkToFit="1"/>
    </xf>
    <xf numFmtId="41" fontId="17" fillId="5" borderId="6" xfId="1" applyFont="1" applyFill="1" applyBorder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0" fontId="15" fillId="0" borderId="9" xfId="0" applyFont="1" applyBorder="1" applyAlignment="1">
      <alignment vertical="center" shrinkToFit="1"/>
    </xf>
    <xf numFmtId="41" fontId="15" fillId="0" borderId="5" xfId="0" applyNumberFormat="1" applyFont="1" applyBorder="1" applyAlignment="1">
      <alignment vertical="center" shrinkToFit="1"/>
    </xf>
    <xf numFmtId="41" fontId="15" fillId="0" borderId="6" xfId="0" applyNumberFormat="1" applyFont="1" applyBorder="1" applyAlignment="1">
      <alignment vertical="center" shrinkToFit="1"/>
    </xf>
    <xf numFmtId="41" fontId="15" fillId="0" borderId="6" xfId="1" applyNumberFormat="1" applyFont="1" applyBorder="1" applyAlignment="1">
      <alignment vertical="center" shrinkToFit="1"/>
    </xf>
    <xf numFmtId="41" fontId="15" fillId="0" borderId="6" xfId="1" applyFont="1" applyFill="1" applyBorder="1" applyAlignment="1">
      <alignment vertical="center" shrinkToFit="1"/>
    </xf>
    <xf numFmtId="41" fontId="15" fillId="3" borderId="6" xfId="1" applyNumberFormat="1" applyFont="1" applyFill="1" applyBorder="1" applyAlignment="1">
      <alignment vertical="center" shrinkToFit="1"/>
    </xf>
    <xf numFmtId="0" fontId="15" fillId="3" borderId="6" xfId="0" applyFont="1" applyFill="1" applyBorder="1" applyAlignment="1">
      <alignment vertical="center" shrinkToFit="1"/>
    </xf>
    <xf numFmtId="0" fontId="15" fillId="4" borderId="6" xfId="0" applyFont="1" applyFill="1" applyBorder="1" applyAlignment="1">
      <alignment vertical="center" shrinkToFit="1"/>
    </xf>
    <xf numFmtId="41" fontId="15" fillId="4" borderId="6" xfId="0" applyNumberFormat="1" applyFont="1" applyFill="1" applyBorder="1" applyAlignment="1">
      <alignment vertical="center" shrinkToFit="1"/>
    </xf>
    <xf numFmtId="0" fontId="19" fillId="0" borderId="28" xfId="0" applyFont="1" applyBorder="1" applyAlignment="1">
      <alignment vertical="center" shrinkToFit="1"/>
    </xf>
    <xf numFmtId="41" fontId="15" fillId="0" borderId="26" xfId="0" applyNumberFormat="1" applyFont="1" applyBorder="1" applyAlignment="1">
      <alignment vertical="center" shrinkToFit="1"/>
    </xf>
    <xf numFmtId="0" fontId="15" fillId="0" borderId="59" xfId="0" applyFont="1" applyBorder="1" applyAlignment="1">
      <alignment vertical="center" shrinkToFit="1"/>
    </xf>
    <xf numFmtId="41" fontId="15" fillId="5" borderId="6" xfId="0" applyNumberFormat="1" applyFont="1" applyFill="1" applyBorder="1" applyAlignment="1">
      <alignment vertical="center" shrinkToFit="1"/>
    </xf>
    <xf numFmtId="0" fontId="15" fillId="0" borderId="6" xfId="0" applyFont="1" applyBorder="1" applyAlignment="1">
      <alignment horizontal="left" vertical="center" shrinkToFit="1"/>
    </xf>
    <xf numFmtId="41" fontId="15" fillId="3" borderId="6" xfId="0" applyNumberFormat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30" fillId="0" borderId="58" xfId="0" applyNumberFormat="1" applyFont="1" applyBorder="1" applyAlignment="1">
      <alignment vertical="center" wrapText="1"/>
    </xf>
    <xf numFmtId="41" fontId="15" fillId="0" borderId="15" xfId="0" applyNumberFormat="1" applyFont="1" applyBorder="1" applyAlignment="1">
      <alignment horizontal="right" vertical="center" shrinkToFit="1"/>
    </xf>
    <xf numFmtId="0" fontId="18" fillId="0" borderId="18" xfId="0" applyNumberFormat="1" applyFont="1" applyBorder="1" applyAlignment="1">
      <alignment horizontal="right" vertical="center" shrinkToFit="1"/>
    </xf>
    <xf numFmtId="0" fontId="15" fillId="0" borderId="48" xfId="0" applyFont="1" applyBorder="1" applyAlignment="1">
      <alignment vertical="center" shrinkToFit="1"/>
    </xf>
    <xf numFmtId="0" fontId="15" fillId="0" borderId="18" xfId="0" applyFont="1" applyBorder="1" applyAlignment="1">
      <alignment horizontal="left" vertical="center" shrinkToFit="1"/>
    </xf>
    <xf numFmtId="0" fontId="15" fillId="0" borderId="0" xfId="0" applyFont="1" applyBorder="1" applyAlignment="1">
      <alignment horizontal="right" vertical="center" shrinkToFit="1"/>
    </xf>
    <xf numFmtId="41" fontId="15" fillId="4" borderId="7" xfId="0" applyNumberFormat="1" applyFont="1" applyFill="1" applyBorder="1" applyAlignment="1">
      <alignment horizontal="right" vertical="center" shrinkToFit="1"/>
    </xf>
    <xf numFmtId="0" fontId="15" fillId="0" borderId="0" xfId="0" applyFont="1" applyAlignment="1">
      <alignment horizontal="right" vertical="center" shrinkToFit="1"/>
    </xf>
    <xf numFmtId="41" fontId="15" fillId="0" borderId="48" xfId="0" applyNumberFormat="1" applyFont="1" applyBorder="1" applyAlignment="1">
      <alignment horizontal="right" vertical="center" shrinkToFit="1"/>
    </xf>
    <xf numFmtId="41" fontId="15" fillId="5" borderId="48" xfId="0" applyNumberFormat="1" applyFont="1" applyFill="1" applyBorder="1" applyAlignment="1">
      <alignment horizontal="right" vertical="center" shrinkToFit="1"/>
    </xf>
    <xf numFmtId="41" fontId="19" fillId="0" borderId="15" xfId="0" applyNumberFormat="1" applyFont="1" applyBorder="1" applyAlignment="1">
      <alignment horizontal="right" vertical="center" shrinkToFit="1"/>
    </xf>
    <xf numFmtId="41" fontId="15" fillId="5" borderId="7" xfId="0" applyNumberFormat="1" applyFont="1" applyFill="1" applyBorder="1" applyAlignment="1">
      <alignment horizontal="right" vertical="center" shrinkToFit="1"/>
    </xf>
    <xf numFmtId="0" fontId="15" fillId="5" borderId="7" xfId="0" applyNumberFormat="1" applyFont="1" applyFill="1" applyBorder="1" applyAlignment="1">
      <alignment horizontal="right" vertical="center" shrinkToFit="1"/>
    </xf>
    <xf numFmtId="0" fontId="15" fillId="4" borderId="7" xfId="0" applyNumberFormat="1" applyFont="1" applyFill="1" applyBorder="1" applyAlignment="1">
      <alignment horizontal="right" vertical="center" shrinkToFit="1"/>
    </xf>
    <xf numFmtId="0" fontId="15" fillId="0" borderId="7" xfId="0" applyNumberFormat="1" applyFont="1" applyBorder="1" applyAlignment="1">
      <alignment horizontal="right" vertical="center" shrinkToFit="1"/>
    </xf>
    <xf numFmtId="0" fontId="15" fillId="0" borderId="15" xfId="0" applyNumberFormat="1" applyFont="1" applyBorder="1" applyAlignment="1">
      <alignment horizontal="right" vertical="center" shrinkToFit="1"/>
    </xf>
    <xf numFmtId="0" fontId="15" fillId="0" borderId="0" xfId="0" applyNumberFormat="1" applyFont="1" applyBorder="1" applyAlignment="1">
      <alignment horizontal="right" vertical="center" shrinkToFit="1"/>
    </xf>
    <xf numFmtId="0" fontId="15" fillId="3" borderId="7" xfId="0" applyNumberFormat="1" applyFont="1" applyFill="1" applyBorder="1" applyAlignment="1">
      <alignment horizontal="right" vertical="center" shrinkToFit="1"/>
    </xf>
    <xf numFmtId="0" fontId="15" fillId="0" borderId="18" xfId="0" applyNumberFormat="1" applyFont="1" applyBorder="1" applyAlignment="1">
      <alignment horizontal="right" vertical="center" shrinkToFit="1"/>
    </xf>
    <xf numFmtId="41" fontId="15" fillId="3" borderId="13" xfId="1" applyNumberFormat="1" applyFont="1" applyFill="1" applyBorder="1" applyAlignment="1">
      <alignment vertical="center"/>
    </xf>
    <xf numFmtId="41" fontId="15" fillId="3" borderId="13" xfId="1" applyNumberFormat="1" applyFont="1" applyFill="1" applyBorder="1" applyAlignment="1">
      <alignment vertical="center" shrinkToFit="1"/>
    </xf>
    <xf numFmtId="41" fontId="15" fillId="3" borderId="57" xfId="1" applyFont="1" applyFill="1" applyBorder="1" applyAlignment="1">
      <alignment vertical="center" shrinkToFit="1"/>
    </xf>
    <xf numFmtId="0" fontId="15" fillId="3" borderId="57" xfId="0" applyFont="1" applyFill="1" applyBorder="1" applyAlignment="1">
      <alignment vertical="center" shrinkToFit="1"/>
    </xf>
    <xf numFmtId="41" fontId="15" fillId="3" borderId="27" xfId="0" applyNumberFormat="1" applyFont="1" applyFill="1" applyBorder="1" applyAlignment="1">
      <alignment horizontal="right" vertical="center" shrinkToFit="1"/>
    </xf>
    <xf numFmtId="0" fontId="15" fillId="3" borderId="27" xfId="0" applyFont="1" applyFill="1" applyBorder="1" applyAlignment="1">
      <alignment horizontal="center" vertical="center"/>
    </xf>
    <xf numFmtId="41" fontId="17" fillId="3" borderId="58" xfId="0" applyNumberFormat="1" applyFont="1" applyFill="1" applyBorder="1" applyAlignment="1">
      <alignment vertical="center"/>
    </xf>
    <xf numFmtId="0" fontId="15" fillId="0" borderId="28" xfId="0" applyFont="1" applyBorder="1" applyAlignment="1">
      <alignment horizontal="left" vertical="center" shrinkToFit="1"/>
    </xf>
    <xf numFmtId="0" fontId="15" fillId="0" borderId="57" xfId="0" applyFont="1" applyBorder="1" applyAlignment="1">
      <alignment horizontal="left" vertical="center" shrinkToFit="1"/>
    </xf>
    <xf numFmtId="0" fontId="4" fillId="0" borderId="0" xfId="0" applyFont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16" fillId="2" borderId="1" xfId="0" applyFont="1" applyFill="1" applyBorder="1" applyAlignment="1">
      <alignment horizontal="center" vertical="center" shrinkToFit="1"/>
    </xf>
    <xf numFmtId="177" fontId="20" fillId="0" borderId="1" xfId="0" applyNumberFormat="1" applyFont="1" applyFill="1" applyBorder="1" applyAlignment="1">
      <alignment vertical="center" shrinkToFit="1"/>
    </xf>
    <xf numFmtId="41" fontId="20" fillId="0" borderId="1" xfId="1" applyFont="1" applyFill="1" applyBorder="1" applyAlignment="1">
      <alignment vertical="center" wrapText="1"/>
    </xf>
    <xf numFmtId="41" fontId="16" fillId="0" borderId="1" xfId="1" applyFont="1" applyFill="1" applyBorder="1" applyAlignment="1">
      <alignment vertical="center" wrapText="1"/>
    </xf>
    <xf numFmtId="177" fontId="16" fillId="0" borderId="1" xfId="0" applyNumberFormat="1" applyFont="1" applyFill="1" applyBorder="1" applyAlignment="1">
      <alignment vertical="center" shrinkToFit="1"/>
    </xf>
    <xf numFmtId="41" fontId="16" fillId="4" borderId="1" xfId="1" applyFont="1" applyFill="1" applyBorder="1" applyAlignment="1">
      <alignment vertical="center" wrapText="1"/>
    </xf>
    <xf numFmtId="177" fontId="16" fillId="4" borderId="1" xfId="0" applyNumberFormat="1" applyFont="1" applyFill="1" applyBorder="1" applyAlignment="1">
      <alignment vertical="center" shrinkToFit="1"/>
    </xf>
    <xf numFmtId="41" fontId="20" fillId="4" borderId="1" xfId="1" applyFont="1" applyFill="1" applyBorder="1" applyAlignment="1">
      <alignment vertical="center" wrapText="1"/>
    </xf>
    <xf numFmtId="177" fontId="20" fillId="4" borderId="1" xfId="0" applyNumberFormat="1" applyFont="1" applyFill="1" applyBorder="1" applyAlignment="1">
      <alignment vertical="center" shrinkToFit="1"/>
    </xf>
    <xf numFmtId="41" fontId="20" fillId="0" borderId="1" xfId="1" applyFont="1" applyBorder="1" applyAlignment="1">
      <alignment vertical="center" wrapText="1"/>
    </xf>
    <xf numFmtId="177" fontId="20" fillId="0" borderId="1" xfId="0" applyNumberFormat="1" applyFont="1" applyBorder="1" applyAlignment="1">
      <alignment vertical="center" shrinkToFit="1"/>
    </xf>
    <xf numFmtId="41" fontId="15" fillId="0" borderId="0" xfId="1" applyFont="1" applyAlignment="1">
      <alignment vertical="center" wrapText="1"/>
    </xf>
    <xf numFmtId="0" fontId="14" fillId="0" borderId="1" xfId="0" applyFont="1" applyBorder="1" applyAlignment="1">
      <alignment vertical="center"/>
    </xf>
    <xf numFmtId="41" fontId="16" fillId="0" borderId="1" xfId="1" applyFont="1" applyBorder="1" applyAlignment="1">
      <alignment vertical="center" wrapText="1"/>
    </xf>
    <xf numFmtId="177" fontId="16" fillId="0" borderId="1" xfId="0" applyNumberFormat="1" applyFont="1" applyBorder="1" applyAlignment="1">
      <alignment vertical="center" shrinkToFit="1"/>
    </xf>
    <xf numFmtId="177" fontId="16" fillId="0" borderId="1" xfId="0" applyNumberFormat="1" applyFont="1" applyBorder="1" applyAlignment="1">
      <alignment horizontal="right" vertical="center" shrinkToFit="1"/>
    </xf>
    <xf numFmtId="0" fontId="13" fillId="0" borderId="33" xfId="3" applyFont="1" applyBorder="1" applyAlignment="1">
      <alignment horizontal="center" vertical="center" shrinkToFit="1"/>
    </xf>
    <xf numFmtId="0" fontId="15" fillId="0" borderId="5" xfId="0" applyFont="1" applyBorder="1" applyAlignment="1">
      <alignment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vertical="center" wrapText="1"/>
    </xf>
    <xf numFmtId="0" fontId="15" fillId="0" borderId="8" xfId="0" applyFont="1" applyBorder="1" applyAlignment="1">
      <alignment horizontal="left" vertical="center"/>
    </xf>
    <xf numFmtId="0" fontId="15" fillId="0" borderId="61" xfId="0" applyFont="1" applyBorder="1" applyAlignment="1">
      <alignment horizontal="left" vertical="center"/>
    </xf>
    <xf numFmtId="41" fontId="15" fillId="0" borderId="62" xfId="0" applyNumberFormat="1" applyFont="1" applyBorder="1" applyAlignment="1">
      <alignment horizontal="right" vertical="center" wrapText="1"/>
    </xf>
    <xf numFmtId="0" fontId="15" fillId="0" borderId="62" xfId="0" applyFont="1" applyBorder="1" applyAlignment="1">
      <alignment horizontal="center" vertical="center" wrapText="1"/>
    </xf>
    <xf numFmtId="41" fontId="15" fillId="0" borderId="63" xfId="0" applyNumberFormat="1" applyFont="1" applyBorder="1" applyAlignment="1">
      <alignment vertical="center" wrapText="1"/>
    </xf>
    <xf numFmtId="0" fontId="15" fillId="0" borderId="61" xfId="0" applyFont="1" applyBorder="1" applyAlignment="1">
      <alignment vertical="center" wrapText="1"/>
    </xf>
    <xf numFmtId="41" fontId="19" fillId="0" borderId="27" xfId="0" applyNumberFormat="1" applyFont="1" applyBorder="1" applyAlignment="1">
      <alignment horizontal="right" vertical="center" shrinkToFit="1"/>
    </xf>
    <xf numFmtId="0" fontId="19" fillId="0" borderId="57" xfId="0" applyFont="1" applyBorder="1" applyAlignment="1">
      <alignment vertical="center"/>
    </xf>
    <xf numFmtId="0" fontId="15" fillId="0" borderId="27" xfId="0" applyNumberFormat="1" applyFont="1" applyBorder="1" applyAlignment="1">
      <alignment horizontal="right" vertical="center" shrinkToFit="1"/>
    </xf>
    <xf numFmtId="41" fontId="15" fillId="5" borderId="10" xfId="0" applyNumberFormat="1" applyFont="1" applyFill="1" applyBorder="1" applyAlignment="1">
      <alignment vertical="center" wrapText="1"/>
    </xf>
    <xf numFmtId="3" fontId="15" fillId="0" borderId="48" xfId="0" applyNumberFormat="1" applyFont="1" applyBorder="1" applyAlignment="1">
      <alignment horizontal="right" vertical="center" shrinkToFit="1"/>
    </xf>
    <xf numFmtId="41" fontId="15" fillId="5" borderId="62" xfId="0" applyNumberFormat="1" applyFont="1" applyFill="1" applyBorder="1" applyAlignment="1">
      <alignment horizontal="right" vertical="center" wrapText="1"/>
    </xf>
    <xf numFmtId="0" fontId="15" fillId="5" borderId="62" xfId="0" applyFont="1" applyFill="1" applyBorder="1" applyAlignment="1">
      <alignment horizontal="center" vertical="center" wrapText="1"/>
    </xf>
    <xf numFmtId="41" fontId="15" fillId="5" borderId="63" xfId="0" applyNumberFormat="1" applyFont="1" applyFill="1" applyBorder="1" applyAlignment="1">
      <alignment vertical="center" wrapText="1"/>
    </xf>
    <xf numFmtId="41" fontId="15" fillId="5" borderId="62" xfId="0" applyNumberFormat="1" applyFont="1" applyFill="1" applyBorder="1" applyAlignment="1">
      <alignment horizontal="right" vertical="center" shrinkToFit="1"/>
    </xf>
    <xf numFmtId="41" fontId="15" fillId="5" borderId="63" xfId="0" applyNumberFormat="1" applyFont="1" applyFill="1" applyBorder="1" applyAlignment="1">
      <alignment vertical="center"/>
    </xf>
    <xf numFmtId="0" fontId="13" fillId="0" borderId="25" xfId="3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0" fillId="0" borderId="0" xfId="0"/>
    <xf numFmtId="0" fontId="15" fillId="2" borderId="73" xfId="0" applyFont="1" applyFill="1" applyBorder="1" applyAlignment="1">
      <alignment horizontal="center" vertical="center" wrapText="1"/>
    </xf>
    <xf numFmtId="0" fontId="15" fillId="2" borderId="71" xfId="0" applyFont="1" applyFill="1" applyBorder="1" applyAlignment="1">
      <alignment horizontal="center" vertical="center" wrapText="1"/>
    </xf>
    <xf numFmtId="0" fontId="15" fillId="2" borderId="74" xfId="0" applyFont="1" applyFill="1" applyBorder="1" applyAlignment="1">
      <alignment horizontal="center" vertical="center"/>
    </xf>
    <xf numFmtId="0" fontId="15" fillId="2" borderId="72" xfId="0" applyFont="1" applyFill="1" applyBorder="1" applyAlignment="1">
      <alignment horizontal="center" vertical="center"/>
    </xf>
    <xf numFmtId="41" fontId="20" fillId="0" borderId="1" xfId="1" applyFont="1" applyBorder="1" applyAlignment="1">
      <alignment vertical="center" shrinkToFit="1"/>
    </xf>
    <xf numFmtId="41" fontId="20" fillId="4" borderId="1" xfId="1" applyFont="1" applyFill="1" applyBorder="1" applyAlignment="1">
      <alignment vertical="center" shrinkToFit="1"/>
    </xf>
    <xf numFmtId="0" fontId="16" fillId="0" borderId="64" xfId="0" applyFont="1" applyBorder="1" applyAlignment="1">
      <alignment vertical="center" wrapText="1"/>
    </xf>
    <xf numFmtId="41" fontId="16" fillId="0" borderId="75" xfId="0" applyNumberFormat="1" applyFont="1" applyBorder="1" applyAlignment="1">
      <alignment vertical="center" wrapText="1"/>
    </xf>
    <xf numFmtId="41" fontId="16" fillId="4" borderId="75" xfId="0" applyNumberFormat="1" applyFont="1" applyFill="1" applyBorder="1" applyAlignment="1">
      <alignment vertical="center" wrapText="1"/>
    </xf>
    <xf numFmtId="0" fontId="16" fillId="0" borderId="76" xfId="0" applyFont="1" applyBorder="1" applyAlignment="1">
      <alignment vertical="center" wrapText="1"/>
    </xf>
    <xf numFmtId="41" fontId="16" fillId="0" borderId="76" xfId="0" applyNumberFormat="1" applyFont="1" applyBorder="1" applyAlignment="1">
      <alignment vertical="center" wrapText="1"/>
    </xf>
    <xf numFmtId="41" fontId="16" fillId="0" borderId="76" xfId="1" applyFont="1" applyBorder="1" applyAlignment="1">
      <alignment vertical="center" wrapText="1"/>
    </xf>
    <xf numFmtId="177" fontId="16" fillId="0" borderId="76" xfId="0" applyNumberFormat="1" applyFont="1" applyBorder="1" applyAlignment="1">
      <alignment vertical="center" shrinkToFit="1"/>
    </xf>
    <xf numFmtId="0" fontId="16" fillId="0" borderId="75" xfId="0" applyFont="1" applyBorder="1" applyAlignment="1">
      <alignment vertical="center" wrapText="1"/>
    </xf>
    <xf numFmtId="0" fontId="16" fillId="0" borderId="65" xfId="0" applyFont="1" applyBorder="1" applyAlignment="1">
      <alignment vertical="center" wrapText="1"/>
    </xf>
    <xf numFmtId="0" fontId="16" fillId="0" borderId="66" xfId="0" applyFont="1" applyBorder="1" applyAlignment="1">
      <alignment vertical="center" wrapText="1"/>
    </xf>
    <xf numFmtId="0" fontId="16" fillId="0" borderId="67" xfId="0" applyFont="1" applyBorder="1" applyAlignment="1">
      <alignment vertical="center" wrapText="1"/>
    </xf>
    <xf numFmtId="0" fontId="14" fillId="0" borderId="75" xfId="0" applyFont="1" applyBorder="1" applyAlignment="1">
      <alignment vertical="center"/>
    </xf>
    <xf numFmtId="41" fontId="20" fillId="4" borderId="75" xfId="0" applyNumberFormat="1" applyFont="1" applyFill="1" applyBorder="1" applyAlignment="1">
      <alignment vertical="center" wrapText="1"/>
    </xf>
    <xf numFmtId="0" fontId="28" fillId="0" borderId="25" xfId="0" applyFont="1" applyBorder="1" applyAlignment="1">
      <alignment horizontal="center" vertical="center"/>
    </xf>
    <xf numFmtId="0" fontId="32" fillId="0" borderId="0" xfId="0" applyFont="1"/>
    <xf numFmtId="0" fontId="33" fillId="0" borderId="0" xfId="0" applyFont="1"/>
    <xf numFmtId="49" fontId="33" fillId="0" borderId="0" xfId="0" applyNumberFormat="1" applyFont="1"/>
    <xf numFmtId="0" fontId="0" fillId="0" borderId="0" xfId="0" applyAlignment="1">
      <alignment horizontal="center" vertical="center"/>
    </xf>
    <xf numFmtId="49" fontId="13" fillId="7" borderId="20" xfId="0" applyNumberFormat="1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49" fontId="34" fillId="0" borderId="20" xfId="0" applyNumberFormat="1" applyFont="1" applyBorder="1" applyAlignment="1">
      <alignment horizontal="center" vertical="center" wrapText="1"/>
    </xf>
    <xf numFmtId="41" fontId="34" fillId="0" borderId="20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79" xfId="0" applyNumberFormat="1" applyFont="1" applyBorder="1" applyAlignment="1">
      <alignment vertical="center" wrapText="1"/>
    </xf>
    <xf numFmtId="0" fontId="34" fillId="0" borderId="20" xfId="0" applyNumberFormat="1" applyFont="1" applyBorder="1" applyAlignment="1">
      <alignment vertical="center" wrapText="1"/>
    </xf>
    <xf numFmtId="41" fontId="34" fillId="0" borderId="20" xfId="0" applyNumberFormat="1" applyFont="1" applyFill="1" applyBorder="1" applyAlignment="1">
      <alignment horizontal="center" vertical="center" wrapText="1"/>
    </xf>
    <xf numFmtId="0" fontId="35" fillId="0" borderId="20" xfId="0" applyFont="1" applyBorder="1" applyAlignment="1">
      <alignment vertical="center" wrapText="1"/>
    </xf>
    <xf numFmtId="0" fontId="35" fillId="0" borderId="79" xfId="0" applyFont="1" applyBorder="1" applyAlignment="1">
      <alignment horizontal="left" vertical="center" wrapText="1"/>
    </xf>
    <xf numFmtId="41" fontId="34" fillId="0" borderId="20" xfId="1" applyNumberFormat="1" applyFont="1" applyFill="1" applyBorder="1" applyAlignment="1">
      <alignment vertical="center" wrapText="1"/>
    </xf>
    <xf numFmtId="41" fontId="34" fillId="0" borderId="20" xfId="1" applyNumberFormat="1" applyFont="1" applyFill="1" applyBorder="1" applyAlignment="1">
      <alignment horizontal="center" vertical="center" wrapText="1"/>
    </xf>
    <xf numFmtId="41" fontId="34" fillId="0" borderId="20" xfId="1" applyNumberFormat="1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49" fontId="0" fillId="0" borderId="0" xfId="0" applyNumberFormat="1"/>
    <xf numFmtId="41" fontId="34" fillId="0" borderId="0" xfId="1" applyNumberFormat="1" applyFont="1" applyFill="1" applyBorder="1" applyAlignment="1">
      <alignment horizontal="center" vertical="center" wrapText="1"/>
    </xf>
    <xf numFmtId="41" fontId="3" fillId="0" borderId="0" xfId="0" applyNumberFormat="1" applyFont="1"/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21" fillId="0" borderId="0" xfId="3" applyFont="1" applyAlignment="1">
      <alignment horizontal="center" vertical="center" wrapText="1"/>
    </xf>
    <xf numFmtId="0" fontId="0" fillId="0" borderId="0" xfId="0"/>
    <xf numFmtId="0" fontId="23" fillId="0" borderId="0" xfId="3" applyFont="1" applyAlignment="1">
      <alignment horizontal="left" vertical="center" wrapText="1"/>
    </xf>
    <xf numFmtId="0" fontId="13" fillId="0" borderId="35" xfId="3" applyFont="1" applyBorder="1" applyAlignment="1">
      <alignment horizontal="center" vertical="center" wrapText="1"/>
    </xf>
    <xf numFmtId="0" fontId="0" fillId="0" borderId="37" xfId="0" applyBorder="1"/>
    <xf numFmtId="0" fontId="26" fillId="0" borderId="31" xfId="3" applyFont="1" applyBorder="1" applyAlignment="1">
      <alignment horizontal="center" vertical="center"/>
    </xf>
    <xf numFmtId="0" fontId="26" fillId="0" borderId="32" xfId="3" applyFont="1" applyBorder="1" applyAlignment="1">
      <alignment horizontal="center" vertical="center"/>
    </xf>
    <xf numFmtId="0" fontId="13" fillId="0" borderId="33" xfId="3" applyFont="1" applyBorder="1" applyAlignment="1">
      <alignment horizontal="center" vertical="center" wrapText="1"/>
    </xf>
    <xf numFmtId="0" fontId="13" fillId="0" borderId="32" xfId="3" applyFont="1" applyBorder="1" applyAlignment="1">
      <alignment horizontal="center" vertical="center" wrapText="1"/>
    </xf>
    <xf numFmtId="0" fontId="13" fillId="0" borderId="34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3" fillId="0" borderId="39" xfId="3" applyFont="1" applyBorder="1" applyAlignment="1">
      <alignment horizontal="center" vertical="center" wrapText="1"/>
    </xf>
    <xf numFmtId="0" fontId="13" fillId="0" borderId="77" xfId="3" applyFont="1" applyBorder="1" applyAlignment="1">
      <alignment horizontal="center" vertical="center" wrapText="1"/>
    </xf>
    <xf numFmtId="0" fontId="13" fillId="0" borderId="78" xfId="3" applyFont="1" applyBorder="1" applyAlignment="1">
      <alignment horizontal="center" vertical="center" wrapText="1"/>
    </xf>
    <xf numFmtId="0" fontId="26" fillId="0" borderId="44" xfId="3" applyFont="1" applyBorder="1" applyAlignment="1">
      <alignment horizontal="center" vertical="center"/>
    </xf>
    <xf numFmtId="0" fontId="26" fillId="0" borderId="45" xfId="3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4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4" fillId="4" borderId="75" xfId="0" applyFont="1" applyFill="1" applyBorder="1" applyAlignment="1">
      <alignment horizontal="left" vertical="center"/>
    </xf>
    <xf numFmtId="0" fontId="16" fillId="0" borderId="6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4" borderId="46" xfId="0" applyFont="1" applyFill="1" applyBorder="1" applyAlignment="1">
      <alignment horizontal="left" vertical="center" wrapText="1"/>
    </xf>
    <xf numFmtId="0" fontId="16" fillId="4" borderId="47" xfId="0" applyFont="1" applyFill="1" applyBorder="1" applyAlignment="1">
      <alignment horizontal="left" vertical="center" wrapText="1"/>
    </xf>
    <xf numFmtId="0" fontId="16" fillId="4" borderId="21" xfId="0" applyFont="1" applyFill="1" applyBorder="1" applyAlignment="1">
      <alignment horizontal="left" vertical="center" wrapText="1"/>
    </xf>
    <xf numFmtId="0" fontId="16" fillId="4" borderId="22" xfId="0" applyFont="1" applyFill="1" applyBorder="1" applyAlignment="1">
      <alignment horizontal="left" vertical="center" wrapText="1"/>
    </xf>
    <xf numFmtId="0" fontId="16" fillId="4" borderId="50" xfId="0" applyFont="1" applyFill="1" applyBorder="1" applyAlignment="1">
      <alignment horizontal="left"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6" fillId="4" borderId="50" xfId="0" applyFont="1" applyFill="1" applyBorder="1" applyAlignment="1">
      <alignment vertical="center" wrapText="1"/>
    </xf>
    <xf numFmtId="0" fontId="16" fillId="4" borderId="22" xfId="0" applyFont="1" applyFill="1" applyBorder="1" applyAlignment="1">
      <alignment vertical="center" wrapText="1"/>
    </xf>
    <xf numFmtId="0" fontId="15" fillId="0" borderId="5" xfId="0" applyFont="1" applyBorder="1" applyAlignment="1">
      <alignment vertical="center"/>
    </xf>
    <xf numFmtId="0" fontId="15" fillId="4" borderId="5" xfId="0" applyFont="1" applyFill="1" applyBorder="1" applyAlignment="1">
      <alignment vertical="center"/>
    </xf>
    <xf numFmtId="0" fontId="15" fillId="4" borderId="6" xfId="0" applyFont="1" applyFill="1" applyBorder="1" applyAlignment="1">
      <alignment vertical="center"/>
    </xf>
    <xf numFmtId="0" fontId="15" fillId="4" borderId="10" xfId="0" applyFont="1" applyFill="1" applyBorder="1" applyAlignment="1">
      <alignment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41" fontId="15" fillId="2" borderId="5" xfId="0" applyNumberFormat="1" applyFont="1" applyFill="1" applyBorder="1" applyAlignment="1">
      <alignment horizontal="center" vertical="center" wrapText="1"/>
    </xf>
    <xf numFmtId="41" fontId="15" fillId="2" borderId="5" xfId="0" applyNumberFormat="1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vertical="center"/>
    </xf>
    <xf numFmtId="0" fontId="15" fillId="3" borderId="5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0" borderId="79" xfId="0" applyNumberFormat="1" applyFont="1" applyBorder="1" applyAlignment="1">
      <alignment vertical="center" wrapText="1"/>
    </xf>
    <xf numFmtId="0" fontId="34" fillId="0" borderId="80" xfId="0" applyNumberFormat="1" applyFont="1" applyBorder="1" applyAlignment="1">
      <alignment vertical="center" wrapText="1"/>
    </xf>
    <xf numFmtId="0" fontId="34" fillId="0" borderId="25" xfId="0" applyNumberFormat="1" applyFont="1" applyBorder="1" applyAlignment="1">
      <alignment vertical="center" wrapText="1"/>
    </xf>
    <xf numFmtId="0" fontId="34" fillId="0" borderId="79" xfId="0" applyNumberFormat="1" applyFont="1" applyBorder="1" applyAlignment="1">
      <alignment horizontal="left" vertical="center" wrapText="1"/>
    </xf>
    <xf numFmtId="0" fontId="34" fillId="0" borderId="80" xfId="0" applyNumberFormat="1" applyFont="1" applyBorder="1" applyAlignment="1">
      <alignment horizontal="left" vertical="center" wrapText="1"/>
    </xf>
    <xf numFmtId="0" fontId="34" fillId="0" borderId="25" xfId="0" applyNumberFormat="1" applyFont="1" applyBorder="1" applyAlignment="1">
      <alignment horizontal="left" vertical="center" wrapText="1"/>
    </xf>
    <xf numFmtId="0" fontId="36" fillId="0" borderId="80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4" fillId="0" borderId="82" xfId="0" applyFont="1" applyBorder="1" applyAlignment="1">
      <alignment horizontal="center" vertical="center" wrapText="1"/>
    </xf>
    <xf numFmtId="0" fontId="34" fillId="0" borderId="83" xfId="0" applyFont="1" applyBorder="1" applyAlignment="1">
      <alignment horizontal="center" vertical="center" wrapText="1"/>
    </xf>
    <xf numFmtId="0" fontId="34" fillId="0" borderId="81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0" fontId="34" fillId="0" borderId="84" xfId="0" applyFont="1" applyBorder="1" applyAlignment="1">
      <alignment horizontal="center" vertical="center" wrapText="1"/>
    </xf>
    <xf numFmtId="0" fontId="34" fillId="0" borderId="85" xfId="0" applyFont="1" applyBorder="1" applyAlignment="1">
      <alignment horizontal="center" vertical="center" wrapText="1"/>
    </xf>
    <xf numFmtId="0" fontId="34" fillId="0" borderId="79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0" xfId="0" applyNumberFormat="1" applyFont="1" applyFill="1" applyBorder="1" applyAlignment="1">
      <alignment horizontal="center" vertical="center" wrapText="1"/>
    </xf>
  </cellXfs>
  <cellStyles count="10"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N15" sqref="N15"/>
    </sheetView>
  </sheetViews>
  <sheetFormatPr defaultColWidth="8.77734375" defaultRowHeight="24.95" customHeight="1"/>
  <cols>
    <col min="1" max="11" width="8.77734375" style="48" customWidth="1"/>
    <col min="12" max="12" width="8.77734375" style="49" customWidth="1"/>
    <col min="13" max="16384" width="8.77734375" style="48"/>
  </cols>
  <sheetData>
    <row r="1" spans="1:12" ht="24.9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24.9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7"/>
    </row>
    <row r="3" spans="1:12" ht="24.9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7"/>
    </row>
    <row r="4" spans="1:12" ht="24.95" customHeight="1">
      <c r="A4" s="46"/>
      <c r="B4" s="365" t="s">
        <v>276</v>
      </c>
      <c r="C4" s="365"/>
      <c r="D4" s="365"/>
      <c r="E4" s="365"/>
      <c r="F4" s="365"/>
      <c r="G4" s="365"/>
      <c r="H4" s="365"/>
      <c r="I4" s="365"/>
      <c r="J4" s="365"/>
      <c r="K4" s="365"/>
      <c r="L4" s="365"/>
    </row>
    <row r="5" spans="1:12" ht="24.95" customHeight="1">
      <c r="A5" s="46"/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</row>
    <row r="6" spans="1:12" ht="24.95" customHeight="1">
      <c r="A6" s="46"/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</row>
    <row r="7" spans="1:12" ht="24.95" customHeight="1">
      <c r="A7" s="46"/>
      <c r="B7" s="365"/>
      <c r="C7" s="365"/>
      <c r="D7" s="365"/>
      <c r="E7" s="365"/>
      <c r="F7" s="365"/>
      <c r="G7" s="365"/>
      <c r="H7" s="365"/>
      <c r="I7" s="365"/>
      <c r="J7" s="365"/>
      <c r="K7" s="365"/>
      <c r="L7" s="365"/>
    </row>
    <row r="8" spans="1:12" ht="24.95" customHeight="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7"/>
    </row>
    <row r="9" spans="1:12" ht="24.95" customHeight="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7"/>
    </row>
    <row r="10" spans="1:12" ht="2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7"/>
    </row>
    <row r="11" spans="1:12" ht="24.95" customHeight="1">
      <c r="A11" s="46"/>
      <c r="B11" s="46"/>
      <c r="C11" s="46"/>
      <c r="D11" s="46"/>
      <c r="E11" s="46"/>
      <c r="F11" s="46"/>
      <c r="G11" s="53" t="s">
        <v>277</v>
      </c>
      <c r="H11" s="46"/>
      <c r="I11" s="46"/>
      <c r="J11" s="46"/>
      <c r="K11" s="46"/>
      <c r="L11" s="47"/>
    </row>
    <row r="12" spans="1:12" ht="24.95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</row>
    <row r="13" spans="1:12" ht="24.95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ht="24.9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1:12" ht="24.95" customHeight="1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</row>
    <row r="16" spans="1:12" ht="24.95" customHeight="1">
      <c r="A16" s="46"/>
      <c r="B16" s="46"/>
      <c r="C16" s="50"/>
      <c r="D16" s="51"/>
      <c r="E16" s="366"/>
      <c r="F16" s="366"/>
      <c r="G16" s="366"/>
      <c r="H16" s="366"/>
      <c r="I16" s="366"/>
      <c r="J16" s="51"/>
      <c r="K16" s="46"/>
      <c r="L16" s="47"/>
    </row>
    <row r="17" spans="1:12" ht="24.95" customHeight="1">
      <c r="A17" s="46"/>
      <c r="B17" s="46"/>
      <c r="C17" s="46"/>
      <c r="D17" s="52"/>
      <c r="E17" s="367" t="s">
        <v>65</v>
      </c>
      <c r="F17" s="367"/>
      <c r="G17" s="367"/>
      <c r="H17" s="367"/>
      <c r="I17" s="367"/>
      <c r="J17" s="52"/>
      <c r="K17" s="46"/>
      <c r="L17" s="47"/>
    </row>
    <row r="18" spans="1:12" ht="24.95" customHeight="1">
      <c r="A18" s="46"/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7"/>
    </row>
    <row r="19" spans="1:12" ht="24.95" customHeight="1">
      <c r="A19" s="46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7"/>
    </row>
    <row r="20" spans="1:12" s="54" customFormat="1" ht="24.95" customHeight="1">
      <c r="L20" s="55"/>
    </row>
    <row r="21" spans="1:12" s="54" customFormat="1" ht="24.95" customHeight="1">
      <c r="L21" s="55"/>
    </row>
    <row r="22" spans="1:12" s="54" customFormat="1" ht="24.95" customHeight="1">
      <c r="L22" s="55"/>
    </row>
    <row r="23" spans="1:12" s="54" customFormat="1" ht="24.95" customHeight="1">
      <c r="L23" s="55"/>
    </row>
    <row r="24" spans="1:12" s="54" customFormat="1" ht="24.95" customHeight="1">
      <c r="L24" s="55"/>
    </row>
    <row r="25" spans="1:12" s="54" customFormat="1" ht="24.95" customHeight="1">
      <c r="L25" s="55"/>
    </row>
    <row r="26" spans="1:12" s="54" customFormat="1" ht="24.95" customHeight="1">
      <c r="L26" s="55"/>
    </row>
    <row r="27" spans="1:12" s="54" customFormat="1" ht="24.95" customHeight="1">
      <c r="L27" s="55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5"/>
  <sheetViews>
    <sheetView topLeftCell="A7" workbookViewId="0">
      <selection activeCell="E31" sqref="E31"/>
    </sheetView>
  </sheetViews>
  <sheetFormatPr defaultRowHeight="13.5"/>
  <cols>
    <col min="1" max="1" width="7.44140625" customWidth="1"/>
    <col min="2" max="2" width="14.77734375" customWidth="1"/>
    <col min="3" max="3" width="14.77734375" style="137" customWidth="1"/>
    <col min="4" max="6" width="14.77734375" customWidth="1"/>
    <col min="7" max="7" width="11.21875" customWidth="1"/>
    <col min="8" max="8" width="33.109375" customWidth="1"/>
  </cols>
  <sheetData>
    <row r="1" spans="1:12" s="86" customFormat="1" ht="10.5" customHeight="1"/>
    <row r="2" spans="1:12" s="86" customFormat="1" ht="54.75" customHeight="1">
      <c r="A2" s="368" t="s">
        <v>278</v>
      </c>
      <c r="B2" s="369"/>
      <c r="C2" s="369"/>
      <c r="D2" s="369"/>
      <c r="E2" s="369"/>
      <c r="F2" s="369"/>
      <c r="G2" s="369"/>
      <c r="H2" s="369"/>
      <c r="I2" s="85"/>
      <c r="J2" s="85"/>
      <c r="K2" s="85"/>
      <c r="L2" s="85"/>
    </row>
    <row r="3" spans="1:12" s="86" customFormat="1" ht="9.75" customHeight="1">
      <c r="K3" s="87"/>
    </row>
    <row r="4" spans="1:12" s="86" customFormat="1" ht="21.75" customHeight="1">
      <c r="A4" s="88" t="s">
        <v>279</v>
      </c>
      <c r="B4" s="88"/>
      <c r="C4" s="88"/>
      <c r="D4" s="88"/>
      <c r="E4" s="88"/>
      <c r="F4" s="88"/>
      <c r="G4" s="88"/>
      <c r="H4" s="88"/>
      <c r="I4" s="88"/>
      <c r="J4" s="89"/>
      <c r="K4" s="90"/>
    </row>
    <row r="5" spans="1:12" s="86" customFormat="1" ht="53.25" customHeight="1">
      <c r="A5" s="370" t="s">
        <v>280</v>
      </c>
      <c r="B5" s="370"/>
      <c r="C5" s="370"/>
      <c r="D5" s="370"/>
      <c r="E5" s="370"/>
      <c r="F5" s="370"/>
      <c r="G5" s="370"/>
      <c r="H5" s="370"/>
      <c r="I5" s="91"/>
      <c r="J5" s="91"/>
      <c r="K5" s="91"/>
    </row>
    <row r="6" spans="1:12" s="86" customFormat="1" ht="20.100000000000001" customHeight="1">
      <c r="A6" s="88" t="s">
        <v>281</v>
      </c>
      <c r="B6" s="88"/>
      <c r="C6" s="88"/>
      <c r="D6" s="88"/>
      <c r="E6" s="88"/>
      <c r="F6" s="88"/>
      <c r="G6" s="88"/>
      <c r="H6" s="88"/>
      <c r="I6" s="88"/>
      <c r="J6" s="89"/>
      <c r="K6" s="90"/>
    </row>
    <row r="7" spans="1:12" s="86" customFormat="1" ht="20.100000000000001" customHeight="1" thickBot="1">
      <c r="A7" s="88" t="s">
        <v>114</v>
      </c>
      <c r="B7" s="88"/>
      <c r="C7" s="88"/>
      <c r="D7" s="88"/>
      <c r="E7" s="88"/>
      <c r="F7" s="88"/>
      <c r="G7" s="88"/>
      <c r="H7" s="104" t="s">
        <v>113</v>
      </c>
      <c r="I7" s="88"/>
      <c r="J7" s="89"/>
      <c r="K7" s="90"/>
    </row>
    <row r="8" spans="1:12" s="86" customFormat="1" ht="16.5" customHeight="1">
      <c r="A8" s="89"/>
      <c r="B8" s="373" t="s">
        <v>148</v>
      </c>
      <c r="C8" s="374"/>
      <c r="D8" s="375" t="s">
        <v>283</v>
      </c>
      <c r="E8" s="376"/>
      <c r="F8" s="299" t="s">
        <v>285</v>
      </c>
      <c r="G8" s="377" t="s">
        <v>109</v>
      </c>
      <c r="H8" s="371" t="s">
        <v>108</v>
      </c>
      <c r="I8" s="89"/>
      <c r="J8" s="90"/>
    </row>
    <row r="9" spans="1:12" s="86" customFormat="1" ht="16.5" customHeight="1">
      <c r="A9" s="89"/>
      <c r="B9" s="152" t="s">
        <v>149</v>
      </c>
      <c r="C9" s="153" t="s">
        <v>150</v>
      </c>
      <c r="D9" s="343" t="s">
        <v>284</v>
      </c>
      <c r="E9" s="319" t="s">
        <v>282</v>
      </c>
      <c r="F9" s="105" t="s">
        <v>151</v>
      </c>
      <c r="G9" s="378"/>
      <c r="H9" s="372"/>
      <c r="I9" s="89"/>
      <c r="J9" s="90"/>
    </row>
    <row r="10" spans="1:12" s="86" customFormat="1" ht="15" customHeight="1">
      <c r="A10" s="89"/>
      <c r="B10" s="143" t="s">
        <v>156</v>
      </c>
      <c r="C10" s="141" t="s">
        <v>152</v>
      </c>
      <c r="D10" s="106">
        <v>63858000</v>
      </c>
      <c r="E10" s="106">
        <v>63858000</v>
      </c>
      <c r="F10" s="117">
        <f>E10-D10</f>
        <v>0</v>
      </c>
      <c r="G10" s="108">
        <f>(E10-D10)/D10</f>
        <v>0</v>
      </c>
      <c r="H10" s="144"/>
      <c r="I10" s="89"/>
      <c r="J10" s="90"/>
    </row>
    <row r="11" spans="1:12" s="86" customFormat="1" ht="15" customHeight="1">
      <c r="A11" s="89"/>
      <c r="B11" s="143" t="s">
        <v>2</v>
      </c>
      <c r="C11" s="141" t="s">
        <v>153</v>
      </c>
      <c r="D11" s="107">
        <v>3862000</v>
      </c>
      <c r="E11" s="107">
        <v>4870000</v>
      </c>
      <c r="F11" s="117">
        <f>E11-D11</f>
        <v>1008000</v>
      </c>
      <c r="G11" s="108">
        <f>(E11-D11)/D11</f>
        <v>0.26100466079751422</v>
      </c>
      <c r="H11" s="144"/>
      <c r="I11" s="89"/>
      <c r="J11" s="90"/>
    </row>
    <row r="12" spans="1:12" s="86" customFormat="1" ht="15" customHeight="1">
      <c r="A12" s="89"/>
      <c r="B12" s="145" t="s">
        <v>115</v>
      </c>
      <c r="C12" s="142" t="s">
        <v>154</v>
      </c>
      <c r="D12" s="107">
        <v>776000</v>
      </c>
      <c r="E12" s="107">
        <v>1000000</v>
      </c>
      <c r="F12" s="117">
        <f>E12-D12</f>
        <v>224000</v>
      </c>
      <c r="G12" s="108">
        <f>(E12-D12)/D12</f>
        <v>0.28865979381443296</v>
      </c>
      <c r="H12" s="146"/>
      <c r="I12" s="89"/>
      <c r="J12" s="90"/>
    </row>
    <row r="13" spans="1:12" s="86" customFormat="1" ht="15" customHeight="1">
      <c r="A13" s="89"/>
      <c r="B13" s="145" t="s">
        <v>147</v>
      </c>
      <c r="C13" s="142" t="s">
        <v>155</v>
      </c>
      <c r="D13" s="107">
        <v>9100000</v>
      </c>
      <c r="E13" s="107">
        <v>5850000</v>
      </c>
      <c r="F13" s="117">
        <f>E13-D13</f>
        <v>-3250000</v>
      </c>
      <c r="G13" s="108">
        <f>(E13-D13)/D13</f>
        <v>-0.35714285714285715</v>
      </c>
      <c r="H13" s="144" t="s">
        <v>196</v>
      </c>
      <c r="I13" s="89"/>
      <c r="J13" s="90"/>
    </row>
    <row r="14" spans="1:12" s="86" customFormat="1" ht="15" customHeight="1" thickBot="1">
      <c r="A14" s="89"/>
      <c r="B14" s="147" t="s">
        <v>78</v>
      </c>
      <c r="C14" s="148"/>
      <c r="D14" s="149">
        <f>SUM(D10:D13)</f>
        <v>77596000</v>
      </c>
      <c r="E14" s="149">
        <f>SUM(E10:E13)</f>
        <v>75578000</v>
      </c>
      <c r="F14" s="150">
        <f>E14-D14</f>
        <v>-2018000</v>
      </c>
      <c r="G14" s="155">
        <f>(E14-D14)/D14</f>
        <v>-2.6006495180163926E-2</v>
      </c>
      <c r="H14" s="151"/>
      <c r="I14" s="89"/>
      <c r="J14" s="90"/>
    </row>
    <row r="15" spans="1:12" s="86" customFormat="1" ht="11.25" customHeight="1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90"/>
    </row>
    <row r="16" spans="1:12" s="86" customFormat="1" ht="20.100000000000001" customHeight="1" thickBot="1">
      <c r="A16" s="89" t="s">
        <v>116</v>
      </c>
      <c r="B16" s="89"/>
      <c r="C16" s="89"/>
      <c r="D16" s="89"/>
      <c r="E16" s="89"/>
      <c r="F16" s="89"/>
      <c r="G16" s="89"/>
      <c r="H16" s="104" t="s">
        <v>113</v>
      </c>
      <c r="I16" s="89"/>
      <c r="J16" s="89"/>
      <c r="K16" s="90"/>
    </row>
    <row r="17" spans="1:8" s="86" customFormat="1" ht="16.5" customHeight="1">
      <c r="B17" s="382" t="s">
        <v>157</v>
      </c>
      <c r="C17" s="383"/>
      <c r="D17" s="375" t="s">
        <v>283</v>
      </c>
      <c r="E17" s="376"/>
      <c r="F17" s="299" t="s">
        <v>285</v>
      </c>
      <c r="G17" s="377" t="s">
        <v>109</v>
      </c>
      <c r="H17" s="371" t="s">
        <v>110</v>
      </c>
    </row>
    <row r="18" spans="1:8" s="86" customFormat="1" ht="16.5" customHeight="1">
      <c r="B18" s="152" t="s">
        <v>158</v>
      </c>
      <c r="C18" s="153" t="s">
        <v>159</v>
      </c>
      <c r="D18" s="343" t="s">
        <v>284</v>
      </c>
      <c r="E18" s="319" t="s">
        <v>282</v>
      </c>
      <c r="F18" s="319" t="s">
        <v>151</v>
      </c>
      <c r="G18" s="378"/>
      <c r="H18" s="372"/>
    </row>
    <row r="19" spans="1:8" s="86" customFormat="1" ht="15" customHeight="1">
      <c r="B19" s="379" t="s">
        <v>117</v>
      </c>
      <c r="C19" s="141" t="s">
        <v>160</v>
      </c>
      <c r="D19" s="109">
        <v>58901190</v>
      </c>
      <c r="E19" s="109">
        <v>55136400</v>
      </c>
      <c r="F19" s="117">
        <f t="shared" ref="F19:F25" si="0">E19-D19</f>
        <v>-3764790</v>
      </c>
      <c r="G19" s="108">
        <f t="shared" ref="G19:G25" si="1">(E19-D19)/D19</f>
        <v>-6.391704479994377E-2</v>
      </c>
      <c r="H19" s="154" t="s">
        <v>287</v>
      </c>
    </row>
    <row r="20" spans="1:8" s="86" customFormat="1" ht="15" customHeight="1">
      <c r="B20" s="380"/>
      <c r="C20" s="141" t="s">
        <v>286</v>
      </c>
      <c r="D20" s="109">
        <v>0</v>
      </c>
      <c r="E20" s="109">
        <v>500000</v>
      </c>
      <c r="F20" s="117">
        <f t="shared" si="0"/>
        <v>500000</v>
      </c>
      <c r="G20" s="108">
        <v>1</v>
      </c>
      <c r="H20" s="154" t="s">
        <v>288</v>
      </c>
    </row>
    <row r="21" spans="1:8" s="86" customFormat="1" ht="15" customHeight="1">
      <c r="B21" s="381"/>
      <c r="C21" s="141" t="s">
        <v>161</v>
      </c>
      <c r="D21" s="109">
        <v>12462020</v>
      </c>
      <c r="E21" s="109">
        <v>14618520</v>
      </c>
      <c r="F21" s="117">
        <f t="shared" si="0"/>
        <v>2156500</v>
      </c>
      <c r="G21" s="108">
        <f t="shared" si="1"/>
        <v>0.17304578230495538</v>
      </c>
      <c r="H21" s="154" t="s">
        <v>289</v>
      </c>
    </row>
    <row r="22" spans="1:8" s="86" customFormat="1" ht="15" customHeight="1">
      <c r="B22" s="143" t="s">
        <v>163</v>
      </c>
      <c r="C22" s="141" t="s">
        <v>162</v>
      </c>
      <c r="D22" s="109">
        <v>100000</v>
      </c>
      <c r="E22" s="109">
        <v>450000</v>
      </c>
      <c r="F22" s="117">
        <f t="shared" si="0"/>
        <v>350000</v>
      </c>
      <c r="G22" s="108">
        <f t="shared" si="1"/>
        <v>3.5</v>
      </c>
      <c r="H22" s="154"/>
    </row>
    <row r="23" spans="1:8" s="86" customFormat="1" ht="15" customHeight="1">
      <c r="B23" s="145" t="s">
        <v>164</v>
      </c>
      <c r="C23" s="142" t="s">
        <v>128</v>
      </c>
      <c r="D23" s="109">
        <v>3706000</v>
      </c>
      <c r="E23" s="109">
        <v>4046000</v>
      </c>
      <c r="F23" s="117">
        <f t="shared" si="0"/>
        <v>340000</v>
      </c>
      <c r="G23" s="108">
        <f t="shared" si="1"/>
        <v>9.1743119266055051E-2</v>
      </c>
      <c r="H23" s="154"/>
    </row>
    <row r="24" spans="1:8" s="86" customFormat="1" ht="15" customHeight="1">
      <c r="B24" s="145" t="s">
        <v>165</v>
      </c>
      <c r="C24" s="142" t="s">
        <v>165</v>
      </c>
      <c r="D24" s="109">
        <v>2426790</v>
      </c>
      <c r="E24" s="109">
        <v>827080</v>
      </c>
      <c r="F24" s="117">
        <f t="shared" si="0"/>
        <v>-1599710</v>
      </c>
      <c r="G24" s="108">
        <f t="shared" si="1"/>
        <v>-0.65918765117706934</v>
      </c>
      <c r="H24" s="154"/>
    </row>
    <row r="25" spans="1:8" s="86" customFormat="1" ht="15" customHeight="1" thickBot="1">
      <c r="B25" s="147" t="s">
        <v>118</v>
      </c>
      <c r="C25" s="148"/>
      <c r="D25" s="149">
        <f>SUM(D19:D24)</f>
        <v>77596000</v>
      </c>
      <c r="E25" s="149">
        <f>SUM(E19:E24)</f>
        <v>75578000</v>
      </c>
      <c r="F25" s="150">
        <f t="shared" si="0"/>
        <v>-2018000</v>
      </c>
      <c r="G25" s="155">
        <f t="shared" si="1"/>
        <v>-2.6006495180163926E-2</v>
      </c>
      <c r="H25" s="151"/>
    </row>
    <row r="26" spans="1:8" s="86" customFormat="1" ht="22.5">
      <c r="B26" s="86" ph="1"/>
      <c r="C26" s="86" ph="1"/>
    </row>
    <row r="27" spans="1:8" s="86" customFormat="1" ht="22.5">
      <c r="B27" s="86" ph="1"/>
      <c r="C27" s="86" ph="1"/>
    </row>
    <row r="28" spans="1:8" s="86" customFormat="1" ht="21.95" customHeight="1">
      <c r="A28" s="110" t="s">
        <v>290</v>
      </c>
      <c r="B28" s="110"/>
      <c r="C28" s="110"/>
      <c r="D28" s="110"/>
      <c r="E28" s="110"/>
      <c r="F28" s="110"/>
      <c r="G28" s="110"/>
      <c r="H28" s="110"/>
    </row>
    <row r="29" spans="1:8" s="86" customFormat="1" ht="21.95" customHeight="1">
      <c r="A29" s="110" t="s">
        <v>119</v>
      </c>
      <c r="B29" s="110"/>
      <c r="C29" s="110"/>
      <c r="D29" s="110"/>
      <c r="E29" s="110"/>
      <c r="F29" s="110"/>
      <c r="G29" s="110"/>
      <c r="H29" s="110"/>
    </row>
    <row r="30" spans="1:8" s="86" customFormat="1" ht="21.95" customHeight="1">
      <c r="A30" s="110" t="s">
        <v>371</v>
      </c>
      <c r="B30" s="110"/>
      <c r="C30" s="110"/>
      <c r="D30" s="110"/>
      <c r="E30" s="110"/>
      <c r="F30" s="110"/>
      <c r="G30" s="110"/>
      <c r="H30" s="110"/>
    </row>
    <row r="31" spans="1:8" s="86" customFormat="1" ht="21.95" customHeight="1">
      <c r="A31" s="110" t="s">
        <v>168</v>
      </c>
      <c r="B31" s="110"/>
      <c r="C31" s="110"/>
      <c r="D31" s="110"/>
      <c r="E31" s="110"/>
      <c r="F31" s="110"/>
      <c r="G31" s="110"/>
      <c r="H31" s="110"/>
    </row>
    <row r="32" spans="1:8" s="86" customFormat="1" ht="21.95" customHeight="1">
      <c r="A32" s="110"/>
      <c r="B32" s="110"/>
      <c r="C32" s="110"/>
      <c r="D32" s="110"/>
      <c r="E32" s="110"/>
      <c r="F32" s="110"/>
      <c r="G32" s="110"/>
      <c r="H32" s="110"/>
    </row>
    <row r="33" spans="1:8" s="112" customFormat="1" ht="21.95" customHeight="1">
      <c r="A33" s="111" t="s">
        <v>111</v>
      </c>
      <c r="B33" s="111"/>
      <c r="C33" s="111"/>
      <c r="D33" s="111"/>
      <c r="E33" s="111"/>
      <c r="F33" s="111"/>
      <c r="G33" s="111"/>
      <c r="H33" s="111"/>
    </row>
    <row r="34" spans="1:8" s="112" customFormat="1" ht="21.95" customHeight="1">
      <c r="A34" s="111" t="s">
        <v>112</v>
      </c>
      <c r="B34" s="111"/>
      <c r="C34" s="111"/>
      <c r="D34" s="111"/>
      <c r="E34" s="111"/>
      <c r="F34" s="111"/>
      <c r="G34" s="111"/>
      <c r="H34" s="111"/>
    </row>
    <row r="35" spans="1:8" s="86" customFormat="1" ht="22.5">
      <c r="B35" s="86" ph="1"/>
      <c r="C35" s="86" ph="1"/>
    </row>
  </sheetData>
  <mergeCells count="11">
    <mergeCell ref="B19:B21"/>
    <mergeCell ref="H17:H18"/>
    <mergeCell ref="B17:C17"/>
    <mergeCell ref="D17:E17"/>
    <mergeCell ref="G17:G18"/>
    <mergeCell ref="A2:H2"/>
    <mergeCell ref="A5:H5"/>
    <mergeCell ref="H8:H9"/>
    <mergeCell ref="B8:C8"/>
    <mergeCell ref="D8:E8"/>
    <mergeCell ref="G8:G9"/>
  </mergeCells>
  <phoneticPr fontId="3" type="noConversion"/>
  <pageMargins left="0" right="0" top="0.74803149606299213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1"/>
  <sheetViews>
    <sheetView view="pageLayout" topLeftCell="A4" zoomScaleNormal="115" workbookViewId="0">
      <selection activeCell="D8" sqref="D8:E8"/>
    </sheetView>
  </sheetViews>
  <sheetFormatPr defaultRowHeight="16.5"/>
  <cols>
    <col min="1" max="2" width="3.77734375" style="1" customWidth="1"/>
    <col min="3" max="3" width="13.33203125" style="1" customWidth="1"/>
    <col min="4" max="4" width="9.88671875" style="1" customWidth="1"/>
    <col min="5" max="5" width="10.21875" style="1" customWidth="1"/>
    <col min="6" max="6" width="9.6640625" style="1" customWidth="1"/>
    <col min="7" max="7" width="5.5546875" style="282" customWidth="1"/>
    <col min="8" max="9" width="3.77734375" style="1" customWidth="1"/>
    <col min="10" max="10" width="17.77734375" style="1" customWidth="1"/>
    <col min="11" max="12" width="10.77734375" style="1" customWidth="1"/>
    <col min="13" max="13" width="10.21875" style="1" customWidth="1"/>
    <col min="14" max="14" width="5.6640625" style="1" customWidth="1"/>
    <col min="15" max="15" width="10.77734375" style="1" bestFit="1" customWidth="1"/>
    <col min="16" max="16384" width="8.88671875" style="1"/>
  </cols>
  <sheetData>
    <row r="1" spans="1:15" ht="23.25">
      <c r="A1" s="384" t="s">
        <v>268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68"/>
    </row>
    <row r="2" spans="1:15" ht="24.95" customHeight="1">
      <c r="A2" s="385" t="s">
        <v>63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69"/>
    </row>
    <row r="3" spans="1:15" ht="24.95" customHeight="1">
      <c r="A3" s="386" t="s">
        <v>59</v>
      </c>
      <c r="B3" s="386"/>
      <c r="C3" s="386"/>
      <c r="D3" s="8"/>
      <c r="E3" s="8"/>
      <c r="F3" s="8"/>
      <c r="G3" s="281"/>
      <c r="H3" s="8"/>
      <c r="I3" s="8"/>
      <c r="J3" s="8"/>
      <c r="K3" s="8"/>
      <c r="L3" s="8"/>
      <c r="M3" s="8"/>
      <c r="N3" s="8"/>
    </row>
    <row r="4" spans="1:15" ht="24.95" customHeight="1">
      <c r="A4" s="387"/>
      <c r="B4" s="387"/>
      <c r="C4" s="387"/>
      <c r="I4" s="166"/>
      <c r="J4" s="166"/>
      <c r="M4" s="2" t="s">
        <v>62</v>
      </c>
      <c r="N4" s="2"/>
    </row>
    <row r="5" spans="1:15" ht="24" customHeight="1">
      <c r="A5" s="388" t="s">
        <v>39</v>
      </c>
      <c r="B5" s="388"/>
      <c r="C5" s="388"/>
      <c r="D5" s="388"/>
      <c r="E5" s="388"/>
      <c r="F5" s="388"/>
      <c r="G5" s="283"/>
      <c r="H5" s="391" t="s">
        <v>40</v>
      </c>
      <c r="I5" s="392"/>
      <c r="J5" s="392"/>
      <c r="K5" s="392"/>
      <c r="L5" s="392"/>
      <c r="M5" s="392"/>
      <c r="N5" s="393"/>
    </row>
    <row r="6" spans="1:15" ht="18" customHeight="1">
      <c r="A6" s="388" t="s">
        <v>41</v>
      </c>
      <c r="B6" s="388" t="s">
        <v>42</v>
      </c>
      <c r="C6" s="388" t="s">
        <v>43</v>
      </c>
      <c r="D6" s="324" t="s">
        <v>202</v>
      </c>
      <c r="E6" s="325" t="s">
        <v>203</v>
      </c>
      <c r="F6" s="388" t="s">
        <v>61</v>
      </c>
      <c r="G6" s="394" t="s">
        <v>77</v>
      </c>
      <c r="H6" s="389" t="s">
        <v>41</v>
      </c>
      <c r="I6" s="388" t="s">
        <v>42</v>
      </c>
      <c r="J6" s="388" t="s">
        <v>43</v>
      </c>
      <c r="K6" s="324" t="s">
        <v>202</v>
      </c>
      <c r="L6" s="325" t="s">
        <v>203</v>
      </c>
      <c r="M6" s="388" t="s">
        <v>61</v>
      </c>
      <c r="N6" s="389" t="s">
        <v>77</v>
      </c>
    </row>
    <row r="7" spans="1:15" ht="18" customHeight="1">
      <c r="A7" s="388"/>
      <c r="B7" s="388"/>
      <c r="C7" s="388"/>
      <c r="D7" s="326" t="s">
        <v>269</v>
      </c>
      <c r="E7" s="327" t="s">
        <v>270</v>
      </c>
      <c r="F7" s="388"/>
      <c r="G7" s="395"/>
      <c r="H7" s="390"/>
      <c r="I7" s="388"/>
      <c r="J7" s="388"/>
      <c r="K7" s="326" t="s">
        <v>269</v>
      </c>
      <c r="L7" s="327" t="s">
        <v>270</v>
      </c>
      <c r="M7" s="388"/>
      <c r="N7" s="390"/>
    </row>
    <row r="8" spans="1:15" ht="18.75" customHeight="1">
      <c r="A8" s="397" t="s">
        <v>44</v>
      </c>
      <c r="B8" s="397"/>
      <c r="C8" s="397"/>
      <c r="D8" s="165">
        <f>D9+D12+D16+D19+D22</f>
        <v>77596000</v>
      </c>
      <c r="E8" s="165">
        <f>E9+E12+E16+E19+E22</f>
        <v>75578000</v>
      </c>
      <c r="F8" s="285">
        <f>E8-D8</f>
        <v>-2018000</v>
      </c>
      <c r="G8" s="284">
        <f>F8/D8</f>
        <v>-2.6006495180163926E-2</v>
      </c>
      <c r="H8" s="397" t="s">
        <v>44</v>
      </c>
      <c r="I8" s="397"/>
      <c r="J8" s="397"/>
      <c r="K8" s="62">
        <f>K9+K33+K37+K49</f>
        <v>77596000</v>
      </c>
      <c r="L8" s="62">
        <f>L9+L33+L37+L49</f>
        <v>75578000</v>
      </c>
      <c r="M8" s="296">
        <f>L8-K8</f>
        <v>-2018000</v>
      </c>
      <c r="N8" s="297">
        <f>M8/K8</f>
        <v>-2.6006495180163926E-2</v>
      </c>
    </row>
    <row r="9" spans="1:15" ht="18.75" customHeight="1">
      <c r="A9" s="396" t="s">
        <v>73</v>
      </c>
      <c r="B9" s="396"/>
      <c r="C9" s="396"/>
      <c r="D9" s="165">
        <f>D10</f>
        <v>3319695</v>
      </c>
      <c r="E9" s="165">
        <f>E10</f>
        <v>3095590</v>
      </c>
      <c r="F9" s="286">
        <f t="shared" ref="F9:F21" si="0">E9-D9</f>
        <v>-224105</v>
      </c>
      <c r="G9" s="287">
        <f>F9/D9</f>
        <v>-6.7507707786408092E-2</v>
      </c>
      <c r="H9" s="396" t="s">
        <v>45</v>
      </c>
      <c r="I9" s="396"/>
      <c r="J9" s="396"/>
      <c r="K9" s="62">
        <f>K10+K16+K22+K26</f>
        <v>71363210</v>
      </c>
      <c r="L9" s="62">
        <f>L10+L16+L22+L26</f>
        <v>70254920</v>
      </c>
      <c r="M9" s="328">
        <f t="shared" ref="M9:M32" si="1">L9-K9</f>
        <v>-1108290</v>
      </c>
      <c r="N9" s="293">
        <f t="shared" ref="N9:N21" si="2">M9/K9</f>
        <v>-1.5530271129900127E-2</v>
      </c>
    </row>
    <row r="10" spans="1:15" ht="18.75" customHeight="1">
      <c r="A10" s="4"/>
      <c r="B10" s="400" t="s">
        <v>51</v>
      </c>
      <c r="C10" s="400"/>
      <c r="D10" s="65">
        <f>D11</f>
        <v>3319695</v>
      </c>
      <c r="E10" s="65">
        <f>E11</f>
        <v>3095590</v>
      </c>
      <c r="F10" s="288">
        <f t="shared" si="0"/>
        <v>-224105</v>
      </c>
      <c r="G10" s="289">
        <f t="shared" ref="G10:G21" si="3">F10/D10</f>
        <v>-6.7507707786408092E-2</v>
      </c>
      <c r="H10" s="4"/>
      <c r="I10" s="401" t="s">
        <v>69</v>
      </c>
      <c r="J10" s="401"/>
      <c r="K10" s="64">
        <f>K11+K12+K13+K14+K15</f>
        <v>34901190</v>
      </c>
      <c r="L10" s="64">
        <f>L11+L12+L13+L14+L15</f>
        <v>31136400</v>
      </c>
      <c r="M10" s="290">
        <f t="shared" si="1"/>
        <v>-3764790</v>
      </c>
      <c r="N10" s="291">
        <f t="shared" si="2"/>
        <v>-0.10786996088099002</v>
      </c>
    </row>
    <row r="11" spans="1:15" ht="18.75" customHeight="1">
      <c r="A11" s="5"/>
      <c r="B11" s="4"/>
      <c r="C11" s="4" t="s">
        <v>67</v>
      </c>
      <c r="D11" s="114">
        <v>3319695</v>
      </c>
      <c r="E11" s="114">
        <v>3095590</v>
      </c>
      <c r="F11" s="286">
        <f t="shared" si="0"/>
        <v>-224105</v>
      </c>
      <c r="G11" s="287">
        <f t="shared" si="3"/>
        <v>-6.7507707786408092E-2</v>
      </c>
      <c r="H11" s="174"/>
      <c r="I11" s="4"/>
      <c r="J11" s="4" t="s">
        <v>46</v>
      </c>
      <c r="K11" s="73">
        <v>25854000</v>
      </c>
      <c r="L11" s="73">
        <v>23346000</v>
      </c>
      <c r="M11" s="296">
        <f t="shared" si="1"/>
        <v>-2508000</v>
      </c>
      <c r="N11" s="297">
        <f t="shared" si="2"/>
        <v>-9.7006265954977952E-2</v>
      </c>
    </row>
    <row r="12" spans="1:15" ht="18.75" customHeight="1">
      <c r="A12" s="398" t="s">
        <v>74</v>
      </c>
      <c r="B12" s="398"/>
      <c r="C12" s="398"/>
      <c r="D12" s="165">
        <v>63858000</v>
      </c>
      <c r="E12" s="165">
        <f>E13</f>
        <v>63858000</v>
      </c>
      <c r="F12" s="285">
        <f t="shared" si="0"/>
        <v>0</v>
      </c>
      <c r="G12" s="284">
        <f t="shared" si="3"/>
        <v>0</v>
      </c>
      <c r="H12" s="70"/>
      <c r="I12" s="70"/>
      <c r="J12" s="70" t="s">
        <v>13</v>
      </c>
      <c r="K12" s="3">
        <v>3451400</v>
      </c>
      <c r="L12" s="3">
        <v>2770200</v>
      </c>
      <c r="M12" s="296">
        <f t="shared" si="1"/>
        <v>-681200</v>
      </c>
      <c r="N12" s="297">
        <f t="shared" si="2"/>
        <v>-0.19736918351973112</v>
      </c>
    </row>
    <row r="13" spans="1:15" ht="18.75" customHeight="1">
      <c r="A13" s="6">
        <v>11</v>
      </c>
      <c r="B13" s="399" t="s">
        <v>52</v>
      </c>
      <c r="C13" s="399"/>
      <c r="D13" s="65">
        <v>63858000</v>
      </c>
      <c r="E13" s="65">
        <v>63858000</v>
      </c>
      <c r="F13" s="288">
        <f t="shared" si="0"/>
        <v>0</v>
      </c>
      <c r="G13" s="289">
        <f t="shared" si="3"/>
        <v>0</v>
      </c>
      <c r="H13" s="70"/>
      <c r="I13" s="70"/>
      <c r="J13" s="198" t="s">
        <v>194</v>
      </c>
      <c r="K13" s="3">
        <v>210000</v>
      </c>
      <c r="L13" s="3">
        <v>300000</v>
      </c>
      <c r="M13" s="296">
        <f t="shared" si="1"/>
        <v>90000</v>
      </c>
      <c r="N13" s="297">
        <v>1</v>
      </c>
      <c r="O13" s="84"/>
    </row>
    <row r="14" spans="1:15" ht="18.75" customHeight="1">
      <c r="A14" s="6"/>
      <c r="B14" s="6"/>
      <c r="C14" s="6" t="s">
        <v>70</v>
      </c>
      <c r="D14" s="74">
        <v>39858000</v>
      </c>
      <c r="E14" s="74">
        <v>39858000</v>
      </c>
      <c r="F14" s="286">
        <f t="shared" si="0"/>
        <v>0</v>
      </c>
      <c r="G14" s="287">
        <f t="shared" si="3"/>
        <v>0</v>
      </c>
      <c r="H14" s="70"/>
      <c r="I14" s="70"/>
      <c r="J14" s="198" t="s">
        <v>14</v>
      </c>
      <c r="K14" s="3">
        <v>2461930</v>
      </c>
      <c r="L14" s="3">
        <v>2176350</v>
      </c>
      <c r="M14" s="296">
        <f t="shared" si="1"/>
        <v>-285580</v>
      </c>
      <c r="N14" s="297">
        <f t="shared" si="2"/>
        <v>-0.11599842400068239</v>
      </c>
    </row>
    <row r="15" spans="1:15" ht="18.75" customHeight="1">
      <c r="A15" s="129"/>
      <c r="B15" s="167"/>
      <c r="C15" s="168" t="s">
        <v>144</v>
      </c>
      <c r="D15" s="74">
        <v>24000000</v>
      </c>
      <c r="E15" s="74">
        <v>24000000</v>
      </c>
      <c r="F15" s="286">
        <f t="shared" si="0"/>
        <v>0</v>
      </c>
      <c r="G15" s="287">
        <f t="shared" si="3"/>
        <v>0</v>
      </c>
      <c r="H15" s="5"/>
      <c r="I15" s="124"/>
      <c r="J15" s="198" t="s">
        <v>15</v>
      </c>
      <c r="K15" s="3">
        <v>2923860</v>
      </c>
      <c r="L15" s="3">
        <v>2543850</v>
      </c>
      <c r="M15" s="296">
        <f t="shared" si="1"/>
        <v>-380010</v>
      </c>
      <c r="N15" s="297">
        <f t="shared" si="2"/>
        <v>-0.12996860314789355</v>
      </c>
    </row>
    <row r="16" spans="1:15" ht="18.75" customHeight="1">
      <c r="A16" s="409" t="s">
        <v>76</v>
      </c>
      <c r="B16" s="410"/>
      <c r="C16" s="411"/>
      <c r="D16" s="165">
        <f>D17</f>
        <v>2759261</v>
      </c>
      <c r="E16" s="165">
        <f>E17</f>
        <v>2804550</v>
      </c>
      <c r="F16" s="285">
        <f t="shared" si="0"/>
        <v>45289</v>
      </c>
      <c r="G16" s="284">
        <f t="shared" si="3"/>
        <v>1.6413452732452639E-2</v>
      </c>
      <c r="H16" s="173"/>
      <c r="I16" s="401" t="s">
        <v>143</v>
      </c>
      <c r="J16" s="401"/>
      <c r="K16" s="64">
        <f>K17+K18+K19+K20+K21</f>
        <v>24000000</v>
      </c>
      <c r="L16" s="64">
        <f>L17+L18+L19+L20+L21</f>
        <v>24000000</v>
      </c>
      <c r="M16" s="329">
        <f t="shared" si="1"/>
        <v>0</v>
      </c>
      <c r="N16" s="291">
        <f t="shared" si="2"/>
        <v>0</v>
      </c>
    </row>
    <row r="17" spans="1:15" ht="18.75" customHeight="1">
      <c r="A17" s="128">
        <v>21</v>
      </c>
      <c r="B17" s="409" t="s">
        <v>2</v>
      </c>
      <c r="C17" s="411"/>
      <c r="D17" s="65">
        <f>D18</f>
        <v>2759261</v>
      </c>
      <c r="E17" s="65">
        <f>E18</f>
        <v>2804550</v>
      </c>
      <c r="F17" s="288">
        <f t="shared" si="0"/>
        <v>45289</v>
      </c>
      <c r="G17" s="289">
        <f t="shared" si="3"/>
        <v>1.6413452732452639E-2</v>
      </c>
      <c r="H17" s="173"/>
      <c r="I17" s="198"/>
      <c r="J17" s="4" t="s">
        <v>46</v>
      </c>
      <c r="K17" s="3">
        <v>18278967</v>
      </c>
      <c r="L17" s="3">
        <v>20330050</v>
      </c>
      <c r="M17" s="296">
        <f t="shared" si="1"/>
        <v>2051083</v>
      </c>
      <c r="N17" s="297">
        <f t="shared" si="2"/>
        <v>0.11221000617813906</v>
      </c>
    </row>
    <row r="18" spans="1:15" ht="18.75" customHeight="1">
      <c r="A18" s="128"/>
      <c r="B18" s="128"/>
      <c r="C18" s="128" t="s">
        <v>2</v>
      </c>
      <c r="D18" s="74">
        <v>2759261</v>
      </c>
      <c r="E18" s="74">
        <v>2804550</v>
      </c>
      <c r="F18" s="286">
        <f t="shared" si="0"/>
        <v>45289</v>
      </c>
      <c r="G18" s="287">
        <f t="shared" si="3"/>
        <v>1.6413452732452639E-2</v>
      </c>
      <c r="H18" s="5"/>
      <c r="I18" s="198"/>
      <c r="J18" s="198" t="s">
        <v>13</v>
      </c>
      <c r="K18" s="3">
        <v>1568425</v>
      </c>
      <c r="L18" s="3">
        <v>0</v>
      </c>
      <c r="M18" s="296">
        <f t="shared" si="1"/>
        <v>-1568425</v>
      </c>
      <c r="N18" s="297">
        <f t="shared" si="2"/>
        <v>-1</v>
      </c>
    </row>
    <row r="19" spans="1:15" ht="18.75" customHeight="1">
      <c r="A19" s="409" t="s">
        <v>75</v>
      </c>
      <c r="B19" s="410"/>
      <c r="C19" s="411"/>
      <c r="D19" s="165">
        <f>D20</f>
        <v>659641</v>
      </c>
      <c r="E19" s="165">
        <f>E20</f>
        <v>981615</v>
      </c>
      <c r="F19" s="285">
        <f t="shared" si="0"/>
        <v>321974</v>
      </c>
      <c r="G19" s="284">
        <f t="shared" si="3"/>
        <v>0.4881048934192993</v>
      </c>
      <c r="H19" s="174"/>
      <c r="I19" s="198"/>
      <c r="J19" s="198" t="s">
        <v>14</v>
      </c>
      <c r="K19" s="3">
        <v>1796828</v>
      </c>
      <c r="L19" s="3">
        <v>1694170</v>
      </c>
      <c r="M19" s="296">
        <f t="shared" si="1"/>
        <v>-102658</v>
      </c>
      <c r="N19" s="297">
        <f t="shared" si="2"/>
        <v>-5.7132903093673963E-2</v>
      </c>
    </row>
    <row r="20" spans="1:15" ht="18.75" customHeight="1">
      <c r="A20" s="128">
        <v>31</v>
      </c>
      <c r="B20" s="409" t="s">
        <v>3</v>
      </c>
      <c r="C20" s="411"/>
      <c r="D20" s="65">
        <f>D21</f>
        <v>659641</v>
      </c>
      <c r="E20" s="65">
        <f>E21</f>
        <v>981615</v>
      </c>
      <c r="F20" s="288">
        <f t="shared" si="0"/>
        <v>321974</v>
      </c>
      <c r="G20" s="289">
        <f t="shared" si="3"/>
        <v>0.4881048934192993</v>
      </c>
      <c r="H20" s="156"/>
      <c r="I20" s="198"/>
      <c r="J20" s="77" t="s">
        <v>194</v>
      </c>
      <c r="K20" s="294">
        <v>380000</v>
      </c>
      <c r="L20" s="294">
        <v>0</v>
      </c>
      <c r="M20" s="296">
        <f t="shared" si="1"/>
        <v>-380000</v>
      </c>
      <c r="N20" s="297">
        <f t="shared" si="2"/>
        <v>-1</v>
      </c>
    </row>
    <row r="21" spans="1:15" ht="18.75" customHeight="1">
      <c r="A21" s="128"/>
      <c r="B21" s="128"/>
      <c r="C21" s="128" t="s">
        <v>3</v>
      </c>
      <c r="D21" s="74">
        <v>659641</v>
      </c>
      <c r="E21" s="74">
        <v>981615</v>
      </c>
      <c r="F21" s="286">
        <f t="shared" si="0"/>
        <v>321974</v>
      </c>
      <c r="G21" s="287">
        <f t="shared" si="3"/>
        <v>0.4881048934192993</v>
      </c>
      <c r="H21" s="156"/>
      <c r="J21" s="333" t="s">
        <v>15</v>
      </c>
      <c r="K21" s="334">
        <v>1975780</v>
      </c>
      <c r="L21" s="334">
        <v>1975780</v>
      </c>
      <c r="M21" s="335">
        <f t="shared" si="1"/>
        <v>0</v>
      </c>
      <c r="N21" s="336">
        <f t="shared" si="2"/>
        <v>0</v>
      </c>
    </row>
    <row r="22" spans="1:15" ht="18.75" customHeight="1">
      <c r="A22" s="399" t="s">
        <v>145</v>
      </c>
      <c r="B22" s="399"/>
      <c r="C22" s="399"/>
      <c r="D22" s="165">
        <f>D23</f>
        <v>6999403</v>
      </c>
      <c r="E22" s="165">
        <f>E23</f>
        <v>4838245</v>
      </c>
      <c r="F22" s="285">
        <f t="shared" ref="F22:F24" si="4">E22-D22</f>
        <v>-2161158</v>
      </c>
      <c r="G22" s="284">
        <f t="shared" ref="G22:G24" si="5">F22/D22</f>
        <v>-0.30876319023208121</v>
      </c>
      <c r="H22" s="330"/>
      <c r="I22" s="402" t="s">
        <v>272</v>
      </c>
      <c r="J22" s="402"/>
      <c r="K22" s="332">
        <f>K23+K24+K25</f>
        <v>0</v>
      </c>
      <c r="L22" s="342">
        <f>L23+L24+L25</f>
        <v>500000</v>
      </c>
      <c r="M22" s="329">
        <f t="shared" si="1"/>
        <v>500000</v>
      </c>
      <c r="N22" s="291">
        <v>1</v>
      </c>
    </row>
    <row r="23" spans="1:15" ht="18.75" customHeight="1">
      <c r="A23" s="320">
        <v>41</v>
      </c>
      <c r="B23" s="399" t="s">
        <v>145</v>
      </c>
      <c r="C23" s="399"/>
      <c r="D23" s="65">
        <f>D24</f>
        <v>6999403</v>
      </c>
      <c r="E23" s="65">
        <f>E24</f>
        <v>4838245</v>
      </c>
      <c r="F23" s="288">
        <f t="shared" si="4"/>
        <v>-2161158</v>
      </c>
      <c r="G23" s="289">
        <f t="shared" si="5"/>
        <v>-0.30876319023208121</v>
      </c>
      <c r="H23" s="337"/>
      <c r="I23" s="341"/>
      <c r="J23" s="337" t="s">
        <v>273</v>
      </c>
      <c r="K23" s="7">
        <v>0</v>
      </c>
      <c r="L23" s="7">
        <v>400000</v>
      </c>
      <c r="M23" s="296">
        <f t="shared" si="1"/>
        <v>400000</v>
      </c>
      <c r="N23" s="297">
        <v>1</v>
      </c>
    </row>
    <row r="24" spans="1:15" ht="18.75" customHeight="1">
      <c r="A24" s="140"/>
      <c r="B24" s="140"/>
      <c r="C24" s="140" t="s">
        <v>146</v>
      </c>
      <c r="D24" s="114">
        <v>6999403</v>
      </c>
      <c r="E24" s="114">
        <v>4838245</v>
      </c>
      <c r="F24" s="286">
        <f t="shared" si="4"/>
        <v>-2161158</v>
      </c>
      <c r="G24" s="287">
        <f t="shared" si="5"/>
        <v>-0.30876319023208121</v>
      </c>
      <c r="H24" s="337"/>
      <c r="I24" s="341"/>
      <c r="J24" s="337" t="s">
        <v>274</v>
      </c>
      <c r="K24" s="331">
        <v>0</v>
      </c>
      <c r="L24" s="331">
        <v>0</v>
      </c>
      <c r="M24" s="296">
        <f t="shared" si="1"/>
        <v>0</v>
      </c>
      <c r="N24" s="297">
        <v>0</v>
      </c>
    </row>
    <row r="25" spans="1:15" ht="18.75" customHeight="1">
      <c r="A25" s="338"/>
      <c r="B25" s="339"/>
      <c r="C25" s="339"/>
      <c r="D25" s="339"/>
      <c r="E25" s="339"/>
      <c r="F25" s="339"/>
      <c r="G25" s="340"/>
      <c r="H25" s="337"/>
      <c r="I25" s="341"/>
      <c r="J25" s="337" t="s">
        <v>275</v>
      </c>
      <c r="K25" s="331">
        <v>0</v>
      </c>
      <c r="L25" s="331">
        <v>100000</v>
      </c>
      <c r="M25" s="296">
        <f t="shared" si="1"/>
        <v>100000</v>
      </c>
      <c r="N25" s="297">
        <v>1</v>
      </c>
    </row>
    <row r="26" spans="1:15" ht="16.5" customHeight="1">
      <c r="A26" s="403"/>
      <c r="B26" s="404"/>
      <c r="C26" s="404"/>
      <c r="D26" s="404"/>
      <c r="E26" s="404"/>
      <c r="F26" s="404"/>
      <c r="G26" s="405"/>
      <c r="H26" s="161"/>
      <c r="I26" s="414" t="s">
        <v>36</v>
      </c>
      <c r="J26" s="415"/>
      <c r="K26" s="64">
        <f>K27+K28+K29+K30+K31+K32</f>
        <v>12462020</v>
      </c>
      <c r="L26" s="64">
        <f>L27+L28+L29+L30+L31+L32</f>
        <v>14618520</v>
      </c>
      <c r="M26" s="290">
        <f t="shared" si="1"/>
        <v>2156500</v>
      </c>
      <c r="N26" s="291">
        <f>M26/K26</f>
        <v>0.17304578230495538</v>
      </c>
      <c r="O26" s="84"/>
    </row>
    <row r="27" spans="1:15" ht="16.5" customHeight="1">
      <c r="A27" s="403"/>
      <c r="B27" s="404"/>
      <c r="C27" s="404"/>
      <c r="D27" s="404"/>
      <c r="E27" s="404"/>
      <c r="F27" s="404"/>
      <c r="G27" s="405"/>
      <c r="H27" s="161"/>
      <c r="I27" s="198"/>
      <c r="J27" s="198" t="s">
        <v>17</v>
      </c>
      <c r="K27" s="3">
        <v>100000</v>
      </c>
      <c r="L27" s="3">
        <v>100000</v>
      </c>
      <c r="M27" s="296">
        <f t="shared" si="1"/>
        <v>0</v>
      </c>
      <c r="N27" s="297">
        <v>0</v>
      </c>
    </row>
    <row r="28" spans="1:15" ht="16.5" customHeight="1">
      <c r="A28" s="403"/>
      <c r="B28" s="404"/>
      <c r="C28" s="404"/>
      <c r="D28" s="404"/>
      <c r="E28" s="404"/>
      <c r="F28" s="404"/>
      <c r="G28" s="405"/>
      <c r="H28" s="161"/>
      <c r="I28" s="124"/>
      <c r="J28" s="198" t="s">
        <v>18</v>
      </c>
      <c r="K28" s="3">
        <v>286020</v>
      </c>
      <c r="L28" s="3">
        <v>420000</v>
      </c>
      <c r="M28" s="296">
        <f t="shared" si="1"/>
        <v>133980</v>
      </c>
      <c r="N28" s="297">
        <f t="shared" ref="N28:N33" si="6">M28/K28</f>
        <v>0.46842878120411158</v>
      </c>
    </row>
    <row r="29" spans="1:15" ht="16.5" customHeight="1">
      <c r="A29" s="403"/>
      <c r="B29" s="404"/>
      <c r="C29" s="404"/>
      <c r="D29" s="404"/>
      <c r="E29" s="404"/>
      <c r="F29" s="404"/>
      <c r="G29" s="405"/>
      <c r="H29" s="172"/>
      <c r="I29" s="198"/>
      <c r="J29" s="198" t="s">
        <v>19</v>
      </c>
      <c r="K29" s="3">
        <v>1080000</v>
      </c>
      <c r="L29" s="3">
        <v>2592000</v>
      </c>
      <c r="M29" s="296">
        <f t="shared" si="1"/>
        <v>1512000</v>
      </c>
      <c r="N29" s="297">
        <f t="shared" si="6"/>
        <v>1.4</v>
      </c>
      <c r="O29" s="84"/>
    </row>
    <row r="30" spans="1:15" ht="16.5" customHeight="1">
      <c r="A30" s="403"/>
      <c r="B30" s="404"/>
      <c r="C30" s="404"/>
      <c r="D30" s="404"/>
      <c r="E30" s="404"/>
      <c r="F30" s="404"/>
      <c r="G30" s="405"/>
      <c r="H30" s="157"/>
      <c r="I30" s="172"/>
      <c r="J30" s="198" t="s">
        <v>20</v>
      </c>
      <c r="K30" s="3">
        <v>2010000</v>
      </c>
      <c r="L30" s="3">
        <v>1868000</v>
      </c>
      <c r="M30" s="296">
        <f t="shared" si="1"/>
        <v>-142000</v>
      </c>
      <c r="N30" s="297">
        <f t="shared" si="6"/>
        <v>-7.0646766169154232E-2</v>
      </c>
      <c r="O30" s="84"/>
    </row>
    <row r="31" spans="1:15" ht="16.5" customHeight="1">
      <c r="A31" s="403"/>
      <c r="B31" s="404"/>
      <c r="C31" s="404"/>
      <c r="D31" s="404"/>
      <c r="E31" s="404"/>
      <c r="F31" s="404"/>
      <c r="G31" s="405"/>
      <c r="H31" s="199"/>
      <c r="I31" s="157"/>
      <c r="J31" s="198" t="s">
        <v>21</v>
      </c>
      <c r="K31" s="3">
        <v>3700000</v>
      </c>
      <c r="L31" s="3">
        <v>3720000</v>
      </c>
      <c r="M31" s="296">
        <f t="shared" si="1"/>
        <v>20000</v>
      </c>
      <c r="N31" s="297">
        <f t="shared" si="6"/>
        <v>5.4054054054054057E-3</v>
      </c>
      <c r="O31" s="84"/>
    </row>
    <row r="32" spans="1:15" ht="16.5" customHeight="1">
      <c r="A32" s="403"/>
      <c r="B32" s="404"/>
      <c r="C32" s="404"/>
      <c r="D32" s="404"/>
      <c r="E32" s="404"/>
      <c r="F32" s="404"/>
      <c r="G32" s="405"/>
      <c r="H32" s="295"/>
      <c r="I32" s="295"/>
      <c r="J32" s="157" t="s">
        <v>66</v>
      </c>
      <c r="K32" s="3">
        <v>5286000</v>
      </c>
      <c r="L32" s="3">
        <v>5918520</v>
      </c>
      <c r="M32" s="296">
        <f t="shared" si="1"/>
        <v>632520</v>
      </c>
      <c r="N32" s="297">
        <f t="shared" si="6"/>
        <v>0.11965947786606129</v>
      </c>
      <c r="O32" s="84"/>
    </row>
    <row r="33" spans="1:14" ht="16.5" customHeight="1">
      <c r="A33" s="403"/>
      <c r="B33" s="404"/>
      <c r="C33" s="404"/>
      <c r="D33" s="404"/>
      <c r="E33" s="404"/>
      <c r="F33" s="404"/>
      <c r="G33" s="405"/>
      <c r="H33" s="409" t="s">
        <v>5</v>
      </c>
      <c r="I33" s="410"/>
      <c r="J33" s="411"/>
      <c r="K33" s="62">
        <f>K34</f>
        <v>100000</v>
      </c>
      <c r="L33" s="62">
        <f>L34</f>
        <v>450000</v>
      </c>
      <c r="M33" s="292">
        <f>L33-K33</f>
        <v>350000</v>
      </c>
      <c r="N33" s="293">
        <f t="shared" si="6"/>
        <v>3.5</v>
      </c>
    </row>
    <row r="34" spans="1:14" ht="16.5" customHeight="1">
      <c r="A34" s="403"/>
      <c r="B34" s="404"/>
      <c r="C34" s="404"/>
      <c r="D34" s="404"/>
      <c r="E34" s="404"/>
      <c r="F34" s="404"/>
      <c r="G34" s="405"/>
      <c r="H34" s="159"/>
      <c r="I34" s="412" t="s">
        <v>22</v>
      </c>
      <c r="J34" s="413"/>
      <c r="K34" s="64">
        <f>K35+K36</f>
        <v>100000</v>
      </c>
      <c r="L34" s="64">
        <f>L35+L36</f>
        <v>450000</v>
      </c>
      <c r="M34" s="290">
        <f t="shared" ref="M34:M51" si="7">L34-K34</f>
        <v>350000</v>
      </c>
      <c r="N34" s="291">
        <f t="shared" ref="N34:N51" si="8">M34/K34</f>
        <v>3.5</v>
      </c>
    </row>
    <row r="35" spans="1:14" ht="16.5" customHeight="1">
      <c r="A35" s="403"/>
      <c r="B35" s="404"/>
      <c r="C35" s="404"/>
      <c r="D35" s="404"/>
      <c r="E35" s="404"/>
      <c r="F35" s="404"/>
      <c r="G35" s="405"/>
      <c r="H35" s="159"/>
      <c r="I35" s="170"/>
      <c r="J35" s="171" t="s">
        <v>23</v>
      </c>
      <c r="K35" s="3">
        <v>0</v>
      </c>
      <c r="L35" s="3">
        <v>150000</v>
      </c>
      <c r="M35" s="296">
        <f t="shared" si="7"/>
        <v>150000</v>
      </c>
      <c r="N35" s="298" t="s">
        <v>195</v>
      </c>
    </row>
    <row r="36" spans="1:14" ht="16.5" customHeight="1">
      <c r="A36" s="403"/>
      <c r="B36" s="404"/>
      <c r="C36" s="404"/>
      <c r="D36" s="404"/>
      <c r="E36" s="404"/>
      <c r="F36" s="404"/>
      <c r="G36" s="405"/>
      <c r="H36" s="159"/>
      <c r="I36" s="169"/>
      <c r="J36" s="171" t="s">
        <v>24</v>
      </c>
      <c r="K36" s="3">
        <v>100000</v>
      </c>
      <c r="L36" s="3">
        <v>300000</v>
      </c>
      <c r="M36" s="296">
        <f t="shared" si="7"/>
        <v>200000</v>
      </c>
      <c r="N36" s="297">
        <f t="shared" si="8"/>
        <v>2</v>
      </c>
    </row>
    <row r="37" spans="1:14" ht="16.5" customHeight="1">
      <c r="A37" s="403"/>
      <c r="B37" s="404"/>
      <c r="C37" s="404"/>
      <c r="D37" s="404"/>
      <c r="E37" s="404"/>
      <c r="F37" s="404"/>
      <c r="G37" s="405"/>
      <c r="H37" s="409" t="s">
        <v>128</v>
      </c>
      <c r="I37" s="410"/>
      <c r="J37" s="411"/>
      <c r="K37" s="63">
        <f>K38+K41</f>
        <v>3706000</v>
      </c>
      <c r="L37" s="63">
        <f>L38+L41</f>
        <v>4046000</v>
      </c>
      <c r="M37" s="292">
        <f t="shared" si="7"/>
        <v>340000</v>
      </c>
      <c r="N37" s="293">
        <f t="shared" si="8"/>
        <v>9.1743119266055051E-2</v>
      </c>
    </row>
    <row r="38" spans="1:14" ht="16.5" customHeight="1">
      <c r="A38" s="403"/>
      <c r="B38" s="404"/>
      <c r="C38" s="404"/>
      <c r="D38" s="404"/>
      <c r="E38" s="404"/>
      <c r="F38" s="404"/>
      <c r="G38" s="405"/>
      <c r="H38" s="159"/>
      <c r="I38" s="416" t="s">
        <v>53</v>
      </c>
      <c r="J38" s="415"/>
      <c r="K38" s="64">
        <f>K39+K40</f>
        <v>1600000</v>
      </c>
      <c r="L38" s="64">
        <f>L39+L40</f>
        <v>1600000</v>
      </c>
      <c r="M38" s="290">
        <f t="shared" si="7"/>
        <v>0</v>
      </c>
      <c r="N38" s="291">
        <f t="shared" si="8"/>
        <v>0</v>
      </c>
    </row>
    <row r="39" spans="1:14" ht="16.5" customHeight="1">
      <c r="A39" s="403"/>
      <c r="B39" s="404"/>
      <c r="C39" s="404"/>
      <c r="D39" s="404"/>
      <c r="E39" s="404"/>
      <c r="F39" s="404"/>
      <c r="G39" s="405"/>
      <c r="H39" s="175"/>
      <c r="I39" s="170"/>
      <c r="J39" s="161" t="s">
        <v>167</v>
      </c>
      <c r="K39" s="7">
        <v>100000</v>
      </c>
      <c r="L39" s="7">
        <v>100000</v>
      </c>
      <c r="M39" s="296">
        <f t="shared" si="7"/>
        <v>0</v>
      </c>
      <c r="N39" s="297">
        <f t="shared" si="8"/>
        <v>0</v>
      </c>
    </row>
    <row r="40" spans="1:14" ht="16.5" customHeight="1">
      <c r="A40" s="403"/>
      <c r="B40" s="404"/>
      <c r="C40" s="404"/>
      <c r="D40" s="404"/>
      <c r="E40" s="404"/>
      <c r="F40" s="404"/>
      <c r="G40" s="405"/>
      <c r="H40" s="159"/>
      <c r="I40" s="170"/>
      <c r="J40" s="171" t="s">
        <v>64</v>
      </c>
      <c r="K40" s="7">
        <v>1500000</v>
      </c>
      <c r="L40" s="7">
        <v>1500000</v>
      </c>
      <c r="M40" s="296">
        <f t="shared" si="7"/>
        <v>0</v>
      </c>
      <c r="N40" s="297">
        <f t="shared" si="8"/>
        <v>0</v>
      </c>
    </row>
    <row r="41" spans="1:14" ht="16.5" customHeight="1">
      <c r="A41" s="403"/>
      <c r="B41" s="404"/>
      <c r="C41" s="404"/>
      <c r="D41" s="404"/>
      <c r="E41" s="404"/>
      <c r="F41" s="404"/>
      <c r="G41" s="405"/>
      <c r="H41" s="159"/>
      <c r="I41" s="416" t="s">
        <v>54</v>
      </c>
      <c r="J41" s="415"/>
      <c r="K41" s="64">
        <f>K42+K43+K44+K45+K46+K47+K48</f>
        <v>2106000</v>
      </c>
      <c r="L41" s="64">
        <f>L42+L43+L44+L45+L46+L47+L48</f>
        <v>2446000</v>
      </c>
      <c r="M41" s="290">
        <f t="shared" si="7"/>
        <v>340000</v>
      </c>
      <c r="N41" s="291">
        <f t="shared" si="8"/>
        <v>0.16144349477682812</v>
      </c>
    </row>
    <row r="42" spans="1:14" ht="16.5" customHeight="1">
      <c r="A42" s="403"/>
      <c r="B42" s="404"/>
      <c r="C42" s="404"/>
      <c r="D42" s="404"/>
      <c r="E42" s="404"/>
      <c r="F42" s="404"/>
      <c r="G42" s="405"/>
      <c r="H42" s="159"/>
      <c r="I42" s="169"/>
      <c r="J42" s="171" t="s">
        <v>55</v>
      </c>
      <c r="K42" s="3">
        <v>60000</v>
      </c>
      <c r="L42" s="3">
        <v>200000</v>
      </c>
      <c r="M42" s="296">
        <f t="shared" si="7"/>
        <v>140000</v>
      </c>
      <c r="N42" s="297">
        <f t="shared" si="8"/>
        <v>2.3333333333333335</v>
      </c>
    </row>
    <row r="43" spans="1:14" ht="16.5" customHeight="1">
      <c r="A43" s="403"/>
      <c r="B43" s="404"/>
      <c r="C43" s="404"/>
      <c r="D43" s="404"/>
      <c r="E43" s="404"/>
      <c r="F43" s="404"/>
      <c r="G43" s="405"/>
      <c r="H43" s="159"/>
      <c r="I43" s="169"/>
      <c r="J43" s="171" t="s">
        <v>56</v>
      </c>
      <c r="K43" s="3">
        <v>296000</v>
      </c>
      <c r="L43" s="3">
        <v>196000</v>
      </c>
      <c r="M43" s="296">
        <f t="shared" si="7"/>
        <v>-100000</v>
      </c>
      <c r="N43" s="297">
        <f t="shared" si="8"/>
        <v>-0.33783783783783783</v>
      </c>
    </row>
    <row r="44" spans="1:14" ht="16.5" customHeight="1">
      <c r="A44" s="403"/>
      <c r="B44" s="404"/>
      <c r="C44" s="404"/>
      <c r="D44" s="404"/>
      <c r="E44" s="404"/>
      <c r="F44" s="404"/>
      <c r="G44" s="405"/>
      <c r="H44" s="159"/>
      <c r="I44" s="170"/>
      <c r="J44" s="161" t="s">
        <v>107</v>
      </c>
      <c r="K44" s="3">
        <v>0</v>
      </c>
      <c r="L44" s="3">
        <v>0</v>
      </c>
      <c r="M44" s="296">
        <f t="shared" si="7"/>
        <v>0</v>
      </c>
      <c r="N44" s="298" t="s">
        <v>195</v>
      </c>
    </row>
    <row r="45" spans="1:14" ht="16.5" customHeight="1">
      <c r="A45" s="403"/>
      <c r="B45" s="404"/>
      <c r="C45" s="404"/>
      <c r="D45" s="404"/>
      <c r="E45" s="404"/>
      <c r="F45" s="404"/>
      <c r="G45" s="405"/>
      <c r="H45" s="159"/>
      <c r="I45" s="169"/>
      <c r="J45" s="171" t="s">
        <v>103</v>
      </c>
      <c r="K45" s="3">
        <v>1200000</v>
      </c>
      <c r="L45" s="3">
        <v>1500000</v>
      </c>
      <c r="M45" s="296">
        <f t="shared" si="7"/>
        <v>300000</v>
      </c>
      <c r="N45" s="297">
        <f t="shared" si="8"/>
        <v>0.25</v>
      </c>
    </row>
    <row r="46" spans="1:14" ht="16.5" customHeight="1">
      <c r="A46" s="403"/>
      <c r="B46" s="404"/>
      <c r="C46" s="404"/>
      <c r="D46" s="404"/>
      <c r="E46" s="404"/>
      <c r="F46" s="404"/>
      <c r="G46" s="405"/>
      <c r="H46" s="159"/>
      <c r="I46" s="169"/>
      <c r="J46" s="171" t="s">
        <v>104</v>
      </c>
      <c r="K46" s="3">
        <v>100000</v>
      </c>
      <c r="L46" s="3">
        <v>300000</v>
      </c>
      <c r="M46" s="296">
        <f t="shared" si="7"/>
        <v>200000</v>
      </c>
      <c r="N46" s="297">
        <f t="shared" si="8"/>
        <v>2</v>
      </c>
    </row>
    <row r="47" spans="1:14" ht="16.5" customHeight="1">
      <c r="A47" s="403"/>
      <c r="B47" s="404"/>
      <c r="C47" s="404"/>
      <c r="D47" s="404"/>
      <c r="E47" s="404"/>
      <c r="F47" s="404"/>
      <c r="G47" s="405"/>
      <c r="H47" s="175"/>
      <c r="I47" s="160"/>
      <c r="J47" s="171" t="s">
        <v>105</v>
      </c>
      <c r="K47" s="3">
        <v>350000</v>
      </c>
      <c r="L47" s="3">
        <v>200000</v>
      </c>
      <c r="M47" s="296">
        <f>L47-K47</f>
        <v>-150000</v>
      </c>
      <c r="N47" s="297">
        <f t="shared" si="8"/>
        <v>-0.42857142857142855</v>
      </c>
    </row>
    <row r="48" spans="1:14" ht="16.5" customHeight="1">
      <c r="A48" s="403"/>
      <c r="B48" s="404"/>
      <c r="C48" s="404"/>
      <c r="D48" s="404"/>
      <c r="E48" s="404"/>
      <c r="F48" s="404"/>
      <c r="G48" s="405"/>
      <c r="H48" s="175"/>
      <c r="I48" s="160"/>
      <c r="J48" s="171" t="s">
        <v>120</v>
      </c>
      <c r="K48" s="7">
        <v>100000</v>
      </c>
      <c r="L48" s="7">
        <v>50000</v>
      </c>
      <c r="M48" s="296">
        <f t="shared" si="7"/>
        <v>-50000</v>
      </c>
      <c r="N48" s="297">
        <f t="shared" si="8"/>
        <v>-0.5</v>
      </c>
    </row>
    <row r="49" spans="1:14" ht="16.5" customHeight="1">
      <c r="A49" s="403"/>
      <c r="B49" s="404"/>
      <c r="C49" s="404"/>
      <c r="D49" s="404"/>
      <c r="E49" s="404"/>
      <c r="F49" s="404"/>
      <c r="G49" s="405"/>
      <c r="H49" s="417" t="s">
        <v>48</v>
      </c>
      <c r="I49" s="418"/>
      <c r="J49" s="419"/>
      <c r="K49" s="62">
        <f>K50</f>
        <v>2426790</v>
      </c>
      <c r="L49" s="62">
        <f>L50</f>
        <v>827080</v>
      </c>
      <c r="M49" s="292">
        <f t="shared" si="7"/>
        <v>-1599710</v>
      </c>
      <c r="N49" s="293">
        <f t="shared" si="8"/>
        <v>-0.65918765117706934</v>
      </c>
    </row>
    <row r="50" spans="1:14" ht="16.5" customHeight="1">
      <c r="A50" s="403"/>
      <c r="B50" s="404"/>
      <c r="C50" s="404"/>
      <c r="D50" s="404"/>
      <c r="E50" s="404"/>
      <c r="F50" s="404"/>
      <c r="G50" s="405"/>
      <c r="H50" s="158"/>
      <c r="I50" s="420" t="s">
        <v>48</v>
      </c>
      <c r="J50" s="421"/>
      <c r="K50" s="66">
        <f>K51</f>
        <v>2426790</v>
      </c>
      <c r="L50" s="66">
        <f>L51</f>
        <v>827080</v>
      </c>
      <c r="M50" s="290">
        <f t="shared" si="7"/>
        <v>-1599710</v>
      </c>
      <c r="N50" s="291">
        <f t="shared" si="8"/>
        <v>-0.65918765117706934</v>
      </c>
    </row>
    <row r="51" spans="1:14" ht="16.5" customHeight="1">
      <c r="A51" s="406"/>
      <c r="B51" s="407"/>
      <c r="C51" s="407"/>
      <c r="D51" s="407"/>
      <c r="E51" s="407"/>
      <c r="F51" s="407"/>
      <c r="G51" s="408"/>
      <c r="H51" s="158"/>
      <c r="I51" s="170"/>
      <c r="J51" s="139" t="s">
        <v>57</v>
      </c>
      <c r="K51" s="3">
        <v>2426790</v>
      </c>
      <c r="L51" s="3">
        <v>827080</v>
      </c>
      <c r="M51" s="296">
        <f t="shared" si="7"/>
        <v>-1599710</v>
      </c>
      <c r="N51" s="297">
        <f t="shared" si="8"/>
        <v>-0.65918765117706934</v>
      </c>
    </row>
  </sheetData>
  <mergeCells count="41">
    <mergeCell ref="B23:C23"/>
    <mergeCell ref="A26:G51"/>
    <mergeCell ref="A16:C16"/>
    <mergeCell ref="A19:C19"/>
    <mergeCell ref="I34:J34"/>
    <mergeCell ref="I16:J16"/>
    <mergeCell ref="I26:J26"/>
    <mergeCell ref="H33:J33"/>
    <mergeCell ref="I41:J41"/>
    <mergeCell ref="B17:C17"/>
    <mergeCell ref="B20:C20"/>
    <mergeCell ref="I38:J38"/>
    <mergeCell ref="H37:J37"/>
    <mergeCell ref="H49:J49"/>
    <mergeCell ref="I50:J50"/>
    <mergeCell ref="B13:C13"/>
    <mergeCell ref="B10:C10"/>
    <mergeCell ref="I10:J10"/>
    <mergeCell ref="I22:J22"/>
    <mergeCell ref="A22:C22"/>
    <mergeCell ref="A9:C9"/>
    <mergeCell ref="H9:J9"/>
    <mergeCell ref="H8:J8"/>
    <mergeCell ref="A8:C8"/>
    <mergeCell ref="A12:C12"/>
    <mergeCell ref="A1:M1"/>
    <mergeCell ref="A2:M2"/>
    <mergeCell ref="A3:C3"/>
    <mergeCell ref="A4:C4"/>
    <mergeCell ref="J6:J7"/>
    <mergeCell ref="M6:M7"/>
    <mergeCell ref="A5:F5"/>
    <mergeCell ref="B6:B7"/>
    <mergeCell ref="F6:F7"/>
    <mergeCell ref="H6:H7"/>
    <mergeCell ref="I6:I7"/>
    <mergeCell ref="H5:N5"/>
    <mergeCell ref="N6:N7"/>
    <mergeCell ref="G6:G7"/>
    <mergeCell ref="A6:A7"/>
    <mergeCell ref="C6:C7"/>
  </mergeCells>
  <phoneticPr fontId="3" type="noConversion"/>
  <pageMargins left="0.53" right="0.35" top="0.69" bottom="0.43" header="0.51181102362204722" footer="0.26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G24" sqref="G24"/>
    </sheetView>
  </sheetViews>
  <sheetFormatPr defaultRowHeight="17.25" customHeight="1"/>
  <cols>
    <col min="1" max="2" width="4.33203125" style="9" customWidth="1"/>
    <col min="3" max="3" width="17" style="9" customWidth="1"/>
    <col min="4" max="4" width="11.77734375" style="9" hidden="1" customWidth="1"/>
    <col min="5" max="5" width="11.77734375" style="9" customWidth="1"/>
    <col min="6" max="6" width="11.77734375" style="77" customWidth="1"/>
    <col min="7" max="7" width="10.77734375" style="9" customWidth="1"/>
    <col min="8" max="8" width="36.77734375" style="9" customWidth="1"/>
    <col min="9" max="9" width="1.33203125" style="11" hidden="1" customWidth="1"/>
    <col min="10" max="10" width="2.5546875" style="11" customWidth="1"/>
    <col min="11" max="11" width="11.33203125" style="9" customWidth="1"/>
    <col min="12" max="16384" width="8.88671875" style="9"/>
  </cols>
  <sheetData>
    <row r="1" spans="1:11" ht="17.25" customHeight="1">
      <c r="A1" s="45" t="s">
        <v>58</v>
      </c>
      <c r="H1" s="10"/>
      <c r="K1" s="10" t="s">
        <v>62</v>
      </c>
    </row>
    <row r="2" spans="1:11" ht="17.25" customHeight="1">
      <c r="A2" s="433" t="s">
        <v>7</v>
      </c>
      <c r="B2" s="433"/>
      <c r="C2" s="433"/>
      <c r="D2" s="432" t="s">
        <v>140</v>
      </c>
      <c r="E2" s="432" t="s">
        <v>260</v>
      </c>
      <c r="F2" s="321" t="s">
        <v>203</v>
      </c>
      <c r="G2" s="432" t="s">
        <v>60</v>
      </c>
      <c r="H2" s="426" t="s">
        <v>27</v>
      </c>
      <c r="I2" s="427"/>
      <c r="J2" s="427"/>
      <c r="K2" s="428"/>
    </row>
    <row r="3" spans="1:11" ht="17.25" customHeight="1">
      <c r="A3" s="12" t="s">
        <v>8</v>
      </c>
      <c r="B3" s="12" t="s">
        <v>9</v>
      </c>
      <c r="C3" s="12" t="s">
        <v>11</v>
      </c>
      <c r="D3" s="433"/>
      <c r="E3" s="433"/>
      <c r="F3" s="190" t="s">
        <v>186</v>
      </c>
      <c r="G3" s="433"/>
      <c r="H3" s="429"/>
      <c r="I3" s="430"/>
      <c r="J3" s="430"/>
      <c r="K3" s="431"/>
    </row>
    <row r="4" spans="1:11" ht="17.25" customHeight="1">
      <c r="A4" s="422" t="s">
        <v>37</v>
      </c>
      <c r="B4" s="422"/>
      <c r="C4" s="422"/>
      <c r="D4" s="13">
        <v>76658000</v>
      </c>
      <c r="E4" s="13">
        <f>E6+E9+E13+E16+E19</f>
        <v>77596000</v>
      </c>
      <c r="F4" s="13">
        <f>F5+F8+F12+F15+F18</f>
        <v>75578000</v>
      </c>
      <c r="G4" s="14">
        <f>F4-E4</f>
        <v>-2018000</v>
      </c>
      <c r="H4" s="71"/>
      <c r="I4" s="71"/>
      <c r="J4" s="71"/>
      <c r="K4" s="13">
        <v>0</v>
      </c>
    </row>
    <row r="5" spans="1:11" ht="17.25" customHeight="1">
      <c r="A5" s="422" t="s">
        <v>0</v>
      </c>
      <c r="B5" s="422"/>
      <c r="C5" s="422"/>
      <c r="D5" s="13">
        <v>8000000</v>
      </c>
      <c r="E5" s="56">
        <f>E6</f>
        <v>3319695</v>
      </c>
      <c r="F5" s="56">
        <f>F6</f>
        <v>3095590</v>
      </c>
      <c r="G5" s="14">
        <f>F5-E5</f>
        <v>-224105</v>
      </c>
      <c r="H5" s="322" t="s">
        <v>265</v>
      </c>
      <c r="I5" s="71"/>
      <c r="J5" s="71"/>
      <c r="K5" s="71"/>
    </row>
    <row r="6" spans="1:11" ht="17.25" customHeight="1">
      <c r="A6" s="71"/>
      <c r="B6" s="423" t="s">
        <v>0</v>
      </c>
      <c r="C6" s="423"/>
      <c r="D6" s="60">
        <v>8000000</v>
      </c>
      <c r="E6" s="75">
        <f>E7</f>
        <v>3319695</v>
      </c>
      <c r="F6" s="75">
        <f>F7</f>
        <v>3095590</v>
      </c>
      <c r="G6" s="61">
        <f>G7</f>
        <v>-224105</v>
      </c>
      <c r="H6" s="94"/>
      <c r="I6" s="72"/>
      <c r="J6" s="72"/>
      <c r="K6" s="75">
        <v>0</v>
      </c>
    </row>
    <row r="7" spans="1:11" ht="17.25" customHeight="1">
      <c r="A7" s="71"/>
      <c r="B7" s="71"/>
      <c r="C7" s="71" t="s">
        <v>67</v>
      </c>
      <c r="D7" s="13">
        <v>8000000</v>
      </c>
      <c r="E7" s="13">
        <v>3319695</v>
      </c>
      <c r="F7" s="13">
        <v>3095590</v>
      </c>
      <c r="G7" s="14">
        <f>F7-E7</f>
        <v>-224105</v>
      </c>
      <c r="H7" s="322" t="s">
        <v>261</v>
      </c>
      <c r="I7" s="71"/>
      <c r="J7" s="71"/>
      <c r="K7" s="56">
        <v>0</v>
      </c>
    </row>
    <row r="8" spans="1:11" ht="17.25" customHeight="1">
      <c r="A8" s="422" t="s">
        <v>1</v>
      </c>
      <c r="B8" s="422"/>
      <c r="C8" s="422"/>
      <c r="D8" s="13">
        <v>63858000</v>
      </c>
      <c r="E8" s="56">
        <v>63858000</v>
      </c>
      <c r="F8" s="56">
        <f>F9</f>
        <v>63858000</v>
      </c>
      <c r="G8" s="14">
        <v>0</v>
      </c>
      <c r="H8" s="71"/>
      <c r="I8" s="71"/>
      <c r="J8" s="71"/>
      <c r="K8" s="71"/>
    </row>
    <row r="9" spans="1:11" ht="17.25" customHeight="1">
      <c r="A9" s="71"/>
      <c r="B9" s="423" t="s">
        <v>10</v>
      </c>
      <c r="C9" s="423"/>
      <c r="D9" s="60">
        <v>63858000</v>
      </c>
      <c r="E9" s="75">
        <v>63858000</v>
      </c>
      <c r="F9" s="75">
        <f>F10+F11</f>
        <v>63858000</v>
      </c>
      <c r="G9" s="60">
        <v>0</v>
      </c>
      <c r="H9" s="94"/>
      <c r="I9" s="72"/>
      <c r="J9" s="72"/>
      <c r="K9" s="75">
        <v>0</v>
      </c>
    </row>
    <row r="10" spans="1:11" ht="17.25" customHeight="1">
      <c r="A10" s="71"/>
      <c r="B10" s="71"/>
      <c r="C10" s="71" t="s">
        <v>68</v>
      </c>
      <c r="D10" s="13">
        <v>39858000</v>
      </c>
      <c r="E10" s="13">
        <v>39858000</v>
      </c>
      <c r="F10" s="13">
        <v>39858000</v>
      </c>
      <c r="G10" s="14">
        <f t="shared" ref="G10:G17" si="0">F10-E10</f>
        <v>0</v>
      </c>
      <c r="H10" s="92" t="s">
        <v>79</v>
      </c>
      <c r="I10" s="71"/>
      <c r="J10" s="71"/>
      <c r="K10" s="56">
        <v>0</v>
      </c>
    </row>
    <row r="11" spans="1:11" s="77" customFormat="1" ht="17.25" customHeight="1">
      <c r="A11" s="130"/>
      <c r="B11" s="130"/>
      <c r="C11" s="130" t="s">
        <v>141</v>
      </c>
      <c r="D11" s="13">
        <v>24000000</v>
      </c>
      <c r="E11" s="13">
        <v>24000000</v>
      </c>
      <c r="F11" s="13">
        <v>24000000</v>
      </c>
      <c r="G11" s="14">
        <f t="shared" si="0"/>
        <v>0</v>
      </c>
      <c r="H11" s="130" t="s">
        <v>142</v>
      </c>
      <c r="I11" s="130"/>
      <c r="J11" s="130"/>
      <c r="K11" s="56"/>
    </row>
    <row r="12" spans="1:11" ht="17.25" customHeight="1">
      <c r="A12" s="422" t="s">
        <v>2</v>
      </c>
      <c r="B12" s="422"/>
      <c r="C12" s="422"/>
      <c r="D12" s="13">
        <v>2300000</v>
      </c>
      <c r="E12" s="56">
        <f>E13</f>
        <v>2759261</v>
      </c>
      <c r="F12" s="56">
        <f>F13</f>
        <v>2804550</v>
      </c>
      <c r="G12" s="14">
        <f t="shared" si="0"/>
        <v>45289</v>
      </c>
      <c r="H12" s="322" t="s">
        <v>271</v>
      </c>
      <c r="I12" s="71"/>
      <c r="J12" s="71"/>
      <c r="K12" s="71"/>
    </row>
    <row r="13" spans="1:11" ht="17.25" customHeight="1">
      <c r="A13" s="71"/>
      <c r="B13" s="423" t="s">
        <v>2</v>
      </c>
      <c r="C13" s="423"/>
      <c r="D13" s="60">
        <v>2300000</v>
      </c>
      <c r="E13" s="75">
        <f>E14</f>
        <v>2759261</v>
      </c>
      <c r="F13" s="75">
        <f>F14</f>
        <v>2804550</v>
      </c>
      <c r="G13" s="60">
        <f t="shared" si="0"/>
        <v>45289</v>
      </c>
      <c r="H13" s="94"/>
      <c r="I13" s="72"/>
      <c r="J13" s="72"/>
      <c r="K13" s="75">
        <f>K14</f>
        <v>0</v>
      </c>
    </row>
    <row r="14" spans="1:11" ht="17.25" customHeight="1">
      <c r="A14" s="71"/>
      <c r="B14" s="71"/>
      <c r="C14" s="71" t="s">
        <v>2</v>
      </c>
      <c r="D14" s="13">
        <v>2300000</v>
      </c>
      <c r="E14" s="13">
        <v>2759261</v>
      </c>
      <c r="F14" s="13">
        <v>2804550</v>
      </c>
      <c r="G14" s="14">
        <f t="shared" si="0"/>
        <v>45289</v>
      </c>
      <c r="H14" s="322" t="s">
        <v>263</v>
      </c>
      <c r="I14" s="71"/>
      <c r="J14" s="71"/>
      <c r="K14" s="56">
        <v>0</v>
      </c>
    </row>
    <row r="15" spans="1:11" ht="17.25" customHeight="1">
      <c r="A15" s="422" t="s">
        <v>3</v>
      </c>
      <c r="B15" s="422"/>
      <c r="C15" s="422"/>
      <c r="D15" s="13">
        <v>2000000</v>
      </c>
      <c r="E15" s="56">
        <f>E16</f>
        <v>659641</v>
      </c>
      <c r="F15" s="56">
        <f>F16</f>
        <v>981615</v>
      </c>
      <c r="G15" s="14">
        <f t="shared" si="0"/>
        <v>321974</v>
      </c>
      <c r="H15" s="322" t="s">
        <v>264</v>
      </c>
      <c r="I15" s="71"/>
      <c r="J15" s="71"/>
      <c r="K15" s="71"/>
    </row>
    <row r="16" spans="1:11" ht="17.25" customHeight="1">
      <c r="A16" s="71"/>
      <c r="B16" s="423" t="s">
        <v>3</v>
      </c>
      <c r="C16" s="423"/>
      <c r="D16" s="60">
        <v>2000000</v>
      </c>
      <c r="E16" s="75">
        <f>E17</f>
        <v>659641</v>
      </c>
      <c r="F16" s="75">
        <f>F17</f>
        <v>981615</v>
      </c>
      <c r="G16" s="61">
        <f t="shared" si="0"/>
        <v>321974</v>
      </c>
      <c r="H16" s="72"/>
      <c r="I16" s="72"/>
      <c r="J16" s="72"/>
      <c r="K16" s="60">
        <v>0</v>
      </c>
    </row>
    <row r="17" spans="1:11" ht="17.25" customHeight="1">
      <c r="A17" s="71"/>
      <c r="B17" s="71"/>
      <c r="C17" s="71" t="s">
        <v>3</v>
      </c>
      <c r="D17" s="13">
        <v>2000000</v>
      </c>
      <c r="E17" s="13">
        <v>659641</v>
      </c>
      <c r="F17" s="13">
        <v>981615</v>
      </c>
      <c r="G17" s="14">
        <f t="shared" si="0"/>
        <v>321974</v>
      </c>
      <c r="H17" s="322" t="s">
        <v>262</v>
      </c>
      <c r="I17" s="71"/>
      <c r="J17" s="71"/>
      <c r="K17" s="56">
        <v>0</v>
      </c>
    </row>
    <row r="18" spans="1:11" ht="17.25" customHeight="1">
      <c r="A18" s="422" t="s">
        <v>145</v>
      </c>
      <c r="B18" s="422"/>
      <c r="C18" s="422"/>
      <c r="D18" s="13">
        <f>D19</f>
        <v>0</v>
      </c>
      <c r="E18" s="56">
        <v>6999403</v>
      </c>
      <c r="F18" s="56">
        <f>F19</f>
        <v>4838245</v>
      </c>
      <c r="G18" s="14">
        <f>G19</f>
        <v>-2161158</v>
      </c>
      <c r="H18" s="71"/>
      <c r="I18" s="71"/>
      <c r="J18" s="71"/>
      <c r="K18" s="71"/>
    </row>
    <row r="19" spans="1:11" ht="17.25" customHeight="1">
      <c r="A19" s="71"/>
      <c r="B19" s="424" t="s">
        <v>145</v>
      </c>
      <c r="C19" s="425"/>
      <c r="D19" s="60">
        <f>D20</f>
        <v>0</v>
      </c>
      <c r="E19" s="75">
        <f>E20+E21+E22</f>
        <v>6999403</v>
      </c>
      <c r="F19" s="75">
        <f>F20+F21+F22</f>
        <v>4838245</v>
      </c>
      <c r="G19" s="164">
        <f>F19-E19</f>
        <v>-2161158</v>
      </c>
      <c r="H19" s="94"/>
      <c r="I19" s="72"/>
      <c r="J19" s="72"/>
      <c r="K19" s="72"/>
    </row>
    <row r="20" spans="1:11" ht="17.25" customHeight="1">
      <c r="A20" s="71"/>
      <c r="B20" s="71"/>
      <c r="C20" s="71" t="s">
        <v>146</v>
      </c>
      <c r="D20" s="13">
        <v>0</v>
      </c>
      <c r="E20" s="13">
        <v>116359</v>
      </c>
      <c r="F20" s="13">
        <v>18385</v>
      </c>
      <c r="G20" s="14">
        <f>F20-E20</f>
        <v>-97974</v>
      </c>
      <c r="H20" s="138" t="s">
        <v>3</v>
      </c>
      <c r="I20" s="71"/>
      <c r="J20" s="71"/>
      <c r="K20" s="76"/>
    </row>
    <row r="21" spans="1:11" s="77" customFormat="1" ht="17.25" customHeight="1">
      <c r="A21" s="162"/>
      <c r="B21" s="162"/>
      <c r="C21" s="162" t="s">
        <v>146</v>
      </c>
      <c r="D21" s="13">
        <v>0</v>
      </c>
      <c r="E21" s="13">
        <v>1102739</v>
      </c>
      <c r="F21" s="13">
        <v>2065450</v>
      </c>
      <c r="G21" s="14">
        <f t="shared" ref="G21:G22" si="1">F21-E21</f>
        <v>962711</v>
      </c>
      <c r="H21" s="162" t="s">
        <v>2</v>
      </c>
      <c r="I21" s="162"/>
      <c r="J21" s="162"/>
      <c r="K21" s="76"/>
    </row>
    <row r="22" spans="1:11" s="77" customFormat="1" ht="17.25" customHeight="1">
      <c r="A22" s="162"/>
      <c r="B22" s="162"/>
      <c r="C22" s="162" t="s">
        <v>146</v>
      </c>
      <c r="D22" s="13">
        <v>0</v>
      </c>
      <c r="E22" s="13">
        <v>5780305</v>
      </c>
      <c r="F22" s="13">
        <v>2754410</v>
      </c>
      <c r="G22" s="14">
        <f t="shared" si="1"/>
        <v>-3025895</v>
      </c>
      <c r="H22" s="162" t="s">
        <v>83</v>
      </c>
      <c r="I22" s="162"/>
      <c r="J22" s="162"/>
      <c r="K22" s="76"/>
    </row>
  </sheetData>
  <mergeCells count="16">
    <mergeCell ref="H2:K3"/>
    <mergeCell ref="A8:C8"/>
    <mergeCell ref="A12:C12"/>
    <mergeCell ref="B13:C13"/>
    <mergeCell ref="G2:G3"/>
    <mergeCell ref="A2:C2"/>
    <mergeCell ref="D2:D3"/>
    <mergeCell ref="E2:E3"/>
    <mergeCell ref="A4:C4"/>
    <mergeCell ref="A5:C5"/>
    <mergeCell ref="B6:C6"/>
    <mergeCell ref="A15:C15"/>
    <mergeCell ref="B16:C16"/>
    <mergeCell ref="B9:C9"/>
    <mergeCell ref="B19:C19"/>
    <mergeCell ref="A18:C18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P110"/>
  <sheetViews>
    <sheetView tabSelected="1" view="pageBreakPreview" zoomScale="85" zoomScaleSheetLayoutView="85" workbookViewId="0">
      <pane ySplit="4" topLeftCell="A5" activePane="bottomLeft" state="frozen"/>
      <selection pane="bottomLeft" activeCell="Q1" sqref="Q1:S1048576"/>
    </sheetView>
  </sheetViews>
  <sheetFormatPr defaultRowHeight="13.5"/>
  <cols>
    <col min="1" max="1" width="4.109375" style="77" customWidth="1"/>
    <col min="2" max="2" width="4" style="77" customWidth="1"/>
    <col min="3" max="3" width="15.33203125" style="77" customWidth="1"/>
    <col min="4" max="4" width="10.109375" style="77" hidden="1" customWidth="1"/>
    <col min="5" max="5" width="8.88671875" style="77" hidden="1" customWidth="1"/>
    <col min="6" max="12" width="8.5546875" style="77" customWidth="1"/>
    <col min="13" max="13" width="12" style="77" customWidth="1"/>
    <col min="14" max="14" width="17.33203125" style="11" customWidth="1"/>
    <col min="15" max="15" width="1.88671875" style="11" customWidth="1"/>
    <col min="16" max="16" width="9.77734375" style="77" customWidth="1"/>
    <col min="17" max="16384" width="8.88671875" style="77"/>
  </cols>
  <sheetData>
    <row r="2" spans="1:16" ht="20.100000000000001" customHeight="1">
      <c r="A2" s="45" t="s">
        <v>80</v>
      </c>
      <c r="D2" s="80"/>
      <c r="M2" s="10"/>
      <c r="N2" s="30"/>
      <c r="O2" s="31"/>
      <c r="P2" s="32" t="s">
        <v>62</v>
      </c>
    </row>
    <row r="3" spans="1:16" ht="17.100000000000001" customHeight="1">
      <c r="A3" s="433" t="s">
        <v>7</v>
      </c>
      <c r="B3" s="433"/>
      <c r="C3" s="433"/>
      <c r="D3" s="441" t="s">
        <v>129</v>
      </c>
      <c r="E3" s="432" t="s">
        <v>60</v>
      </c>
      <c r="F3" s="302" t="s">
        <v>202</v>
      </c>
      <c r="G3" s="192" t="s">
        <v>203</v>
      </c>
      <c r="H3" s="188" t="s">
        <v>172</v>
      </c>
      <c r="I3" s="435" t="s">
        <v>81</v>
      </c>
      <c r="J3" s="436"/>
      <c r="K3" s="436"/>
      <c r="L3" s="437"/>
      <c r="M3" s="435" t="s">
        <v>27</v>
      </c>
      <c r="N3" s="436"/>
      <c r="O3" s="436"/>
      <c r="P3" s="437"/>
    </row>
    <row r="4" spans="1:16" ht="17.100000000000001" customHeight="1">
      <c r="A4" s="95" t="s">
        <v>8</v>
      </c>
      <c r="B4" s="95" t="s">
        <v>9</v>
      </c>
      <c r="C4" s="95" t="s">
        <v>11</v>
      </c>
      <c r="D4" s="442"/>
      <c r="E4" s="433"/>
      <c r="F4" s="301" t="s">
        <v>204</v>
      </c>
      <c r="G4" s="189" t="s">
        <v>171</v>
      </c>
      <c r="H4" s="189" t="s">
        <v>173</v>
      </c>
      <c r="I4" s="95" t="s">
        <v>82</v>
      </c>
      <c r="J4" s="95" t="s">
        <v>3</v>
      </c>
      <c r="K4" s="95" t="s">
        <v>2</v>
      </c>
      <c r="L4" s="95" t="s">
        <v>83</v>
      </c>
      <c r="M4" s="438"/>
      <c r="N4" s="439"/>
      <c r="O4" s="439"/>
      <c r="P4" s="440"/>
    </row>
    <row r="5" spans="1:16" ht="21" customHeight="1">
      <c r="A5" s="422" t="s">
        <v>37</v>
      </c>
      <c r="B5" s="422"/>
      <c r="C5" s="422"/>
      <c r="D5" s="33">
        <v>76658000</v>
      </c>
      <c r="E5" s="33" t="e">
        <f>E6+E75+E79+E107</f>
        <v>#REF!</v>
      </c>
      <c r="F5" s="204">
        <f>F6+F75+F79+F107</f>
        <v>77596000</v>
      </c>
      <c r="G5" s="204">
        <f>G6+G75+G79+G107</f>
        <v>75578000</v>
      </c>
      <c r="H5" s="204">
        <f>G5-F5</f>
        <v>-2018000</v>
      </c>
      <c r="I5" s="204">
        <f>I6+I75+I79+I107</f>
        <v>63858000</v>
      </c>
      <c r="J5" s="204">
        <f>J6+J75+J79+J107</f>
        <v>1000000</v>
      </c>
      <c r="K5" s="204">
        <f>K6+K75+K79+K107</f>
        <v>4870000</v>
      </c>
      <c r="L5" s="204">
        <f>L6+L75+L79+L107</f>
        <v>5850000</v>
      </c>
      <c r="M5" s="82"/>
      <c r="N5" s="34"/>
      <c r="O5" s="35"/>
      <c r="P5" s="36"/>
    </row>
    <row r="6" spans="1:16" ht="21" customHeight="1">
      <c r="A6" s="434" t="s">
        <v>4</v>
      </c>
      <c r="B6" s="434"/>
      <c r="C6" s="434"/>
      <c r="D6" s="118">
        <v>71960000</v>
      </c>
      <c r="E6" s="118" t="e">
        <f>E7+E43+E47</f>
        <v>#REF!</v>
      </c>
      <c r="F6" s="205">
        <f>F7+F26+F43+F47</f>
        <v>71363210</v>
      </c>
      <c r="G6" s="205">
        <f>G7+G26+G43+G47</f>
        <v>70254920</v>
      </c>
      <c r="H6" s="204">
        <f>G6-F6</f>
        <v>-1108290</v>
      </c>
      <c r="I6" s="205">
        <f>I7+I26+I43+I47</f>
        <v>63012000</v>
      </c>
      <c r="J6" s="205">
        <f>J7+J26+J43+J47</f>
        <v>300000</v>
      </c>
      <c r="K6" s="205">
        <f>K7+K26+K43+K47</f>
        <v>2592920</v>
      </c>
      <c r="L6" s="205">
        <f>L7+L26+L43+L47</f>
        <v>4350000</v>
      </c>
      <c r="M6" s="119"/>
      <c r="N6" s="120"/>
      <c r="O6" s="121"/>
      <c r="P6" s="122"/>
    </row>
    <row r="7" spans="1:16" ht="21" customHeight="1">
      <c r="A7" s="15"/>
      <c r="B7" s="423" t="s">
        <v>84</v>
      </c>
      <c r="C7" s="423"/>
      <c r="D7" s="99">
        <v>35270000</v>
      </c>
      <c r="E7" s="99" t="e">
        <f>E8+#REF!+E11+E15+E17</f>
        <v>#REF!</v>
      </c>
      <c r="F7" s="206">
        <f>F8+F11+F15+F17+F24</f>
        <v>34901190</v>
      </c>
      <c r="G7" s="206">
        <f>G8+G11+G15+G17+G24</f>
        <v>31136400</v>
      </c>
      <c r="H7" s="207">
        <f>G7-F7</f>
        <v>-3764790</v>
      </c>
      <c r="I7" s="208">
        <f>I8+I11+I15+I17</f>
        <v>30836400</v>
      </c>
      <c r="J7" s="208">
        <f>J8+J11+J15+J17+J24</f>
        <v>300000</v>
      </c>
      <c r="K7" s="208">
        <f>K8+K11+K15+K17</f>
        <v>0</v>
      </c>
      <c r="L7" s="208">
        <f>L8+L11+L15+L17</f>
        <v>0</v>
      </c>
      <c r="M7" s="100"/>
      <c r="N7" s="101"/>
      <c r="O7" s="102"/>
      <c r="P7" s="97">
        <f>P8+P11+P15+P17+P24</f>
        <v>31136400</v>
      </c>
    </row>
    <row r="8" spans="1:16" ht="21" customHeight="1">
      <c r="A8" s="78"/>
      <c r="B8" s="15"/>
      <c r="C8" s="191" t="s">
        <v>12</v>
      </c>
      <c r="D8" s="33">
        <v>27120000</v>
      </c>
      <c r="E8" s="14" t="e">
        <f>D8-#REF!</f>
        <v>#REF!</v>
      </c>
      <c r="F8" s="209">
        <v>25854000</v>
      </c>
      <c r="G8" s="209">
        <f>I8</f>
        <v>23346000</v>
      </c>
      <c r="H8" s="204">
        <f>G8-F8</f>
        <v>-2508000</v>
      </c>
      <c r="I8" s="209">
        <f>P8</f>
        <v>23346000</v>
      </c>
      <c r="J8" s="209"/>
      <c r="K8" s="209"/>
      <c r="L8" s="209"/>
      <c r="M8" s="81"/>
      <c r="N8" s="135"/>
      <c r="O8" s="37"/>
      <c r="P8" s="25">
        <f>P9+P10</f>
        <v>23346000</v>
      </c>
    </row>
    <row r="9" spans="1:16" ht="21" customHeight="1">
      <c r="A9" s="78"/>
      <c r="B9" s="78"/>
      <c r="C9" s="15"/>
      <c r="D9" s="26"/>
      <c r="E9" s="27"/>
      <c r="F9" s="210"/>
      <c r="G9" s="210"/>
      <c r="H9" s="210"/>
      <c r="I9" s="210"/>
      <c r="J9" s="210"/>
      <c r="K9" s="210"/>
      <c r="L9" s="231"/>
      <c r="M9" s="136" t="s">
        <v>198</v>
      </c>
      <c r="N9" s="134" t="s">
        <v>199</v>
      </c>
      <c r="O9" s="28" t="s">
        <v>28</v>
      </c>
      <c r="P9" s="29">
        <v>3706000</v>
      </c>
    </row>
    <row r="10" spans="1:16" ht="21" customHeight="1">
      <c r="A10" s="78"/>
      <c r="B10" s="78"/>
      <c r="C10" s="67"/>
      <c r="D10" s="20"/>
      <c r="E10" s="21"/>
      <c r="F10" s="213"/>
      <c r="G10" s="213"/>
      <c r="H10" s="213"/>
      <c r="I10" s="213"/>
      <c r="J10" s="213"/>
      <c r="K10" s="213"/>
      <c r="L10" s="224"/>
      <c r="M10" s="197" t="s">
        <v>200</v>
      </c>
      <c r="N10" s="195" t="s">
        <v>201</v>
      </c>
      <c r="O10" s="193" t="s">
        <v>28</v>
      </c>
      <c r="P10" s="253">
        <v>19640000</v>
      </c>
    </row>
    <row r="11" spans="1:16" ht="21" customHeight="1">
      <c r="A11" s="78"/>
      <c r="B11" s="78"/>
      <c r="C11" s="191" t="s">
        <v>13</v>
      </c>
      <c r="D11" s="33">
        <v>2980000</v>
      </c>
      <c r="E11" s="14" t="e">
        <f>D11-#REF!</f>
        <v>#REF!</v>
      </c>
      <c r="F11" s="209">
        <v>3451400</v>
      </c>
      <c r="G11" s="209">
        <f>I11</f>
        <v>2770200</v>
      </c>
      <c r="H11" s="204">
        <f>G11-F11</f>
        <v>-681200</v>
      </c>
      <c r="I11" s="209">
        <f>P11</f>
        <v>2770200</v>
      </c>
      <c r="J11" s="209"/>
      <c r="K11" s="209"/>
      <c r="L11" s="209"/>
      <c r="M11" s="126"/>
      <c r="N11" s="135"/>
      <c r="O11" s="37"/>
      <c r="P11" s="25">
        <f>P12+P13+P14</f>
        <v>2770200</v>
      </c>
    </row>
    <row r="12" spans="1:16" ht="21" customHeight="1">
      <c r="A12" s="78"/>
      <c r="B12" s="78"/>
      <c r="C12" s="78"/>
      <c r="D12" s="17"/>
      <c r="E12" s="79"/>
      <c r="F12" s="212"/>
      <c r="G12" s="212"/>
      <c r="H12" s="212"/>
      <c r="I12" s="212"/>
      <c r="J12" s="212"/>
      <c r="K12" s="212"/>
      <c r="L12" s="212"/>
      <c r="M12" s="203" t="s">
        <v>85</v>
      </c>
      <c r="N12" s="194" t="s">
        <v>205</v>
      </c>
      <c r="O12" s="116" t="s">
        <v>28</v>
      </c>
      <c r="P12" s="115">
        <v>480000</v>
      </c>
    </row>
    <row r="13" spans="1:16" ht="21" customHeight="1">
      <c r="A13" s="78"/>
      <c r="B13" s="78"/>
      <c r="C13" s="78"/>
      <c r="D13" s="17"/>
      <c r="E13" s="79"/>
      <c r="F13" s="212"/>
      <c r="G13" s="212"/>
      <c r="H13" s="212"/>
      <c r="I13" s="212"/>
      <c r="J13" s="212"/>
      <c r="K13" s="212"/>
      <c r="L13" s="212"/>
      <c r="M13" s="203" t="s">
        <v>86</v>
      </c>
      <c r="N13" s="194" t="s">
        <v>206</v>
      </c>
      <c r="O13" s="116" t="s">
        <v>28</v>
      </c>
      <c r="P13" s="115">
        <v>1111800</v>
      </c>
    </row>
    <row r="14" spans="1:16" ht="21" customHeight="1">
      <c r="A14" s="78"/>
      <c r="B14" s="78"/>
      <c r="C14" s="67"/>
      <c r="D14" s="20"/>
      <c r="E14" s="21"/>
      <c r="F14" s="213"/>
      <c r="G14" s="213"/>
      <c r="H14" s="213"/>
      <c r="I14" s="213"/>
      <c r="J14" s="213"/>
      <c r="K14" s="213"/>
      <c r="L14" s="213"/>
      <c r="M14" s="197"/>
      <c r="N14" s="195" t="s">
        <v>207</v>
      </c>
      <c r="O14" s="193"/>
      <c r="P14" s="179">
        <v>1178400</v>
      </c>
    </row>
    <row r="15" spans="1:16" ht="21" customHeight="1">
      <c r="A15" s="78"/>
      <c r="B15" s="78"/>
      <c r="C15" s="67" t="s">
        <v>14</v>
      </c>
      <c r="D15" s="20">
        <v>2260000</v>
      </c>
      <c r="E15" s="21" t="e">
        <f>D15-#REF!</f>
        <v>#REF!</v>
      </c>
      <c r="F15" s="213">
        <v>2461930</v>
      </c>
      <c r="G15" s="213">
        <f>P15</f>
        <v>2176350</v>
      </c>
      <c r="H15" s="204">
        <f>G15-F15</f>
        <v>-285580</v>
      </c>
      <c r="I15" s="213">
        <f>P15</f>
        <v>2176350</v>
      </c>
      <c r="J15" s="213"/>
      <c r="K15" s="213"/>
      <c r="L15" s="213"/>
      <c r="M15" s="197"/>
      <c r="N15" s="195"/>
      <c r="O15" s="193"/>
      <c r="P15" s="200">
        <f>P16</f>
        <v>2176350</v>
      </c>
    </row>
    <row r="16" spans="1:16" ht="21" customHeight="1">
      <c r="A16" s="78"/>
      <c r="B16" s="78"/>
      <c r="C16" s="15"/>
      <c r="D16" s="26"/>
      <c r="E16" s="27"/>
      <c r="F16" s="210"/>
      <c r="G16" s="210"/>
      <c r="H16" s="210"/>
      <c r="I16" s="210"/>
      <c r="J16" s="210"/>
      <c r="K16" s="210"/>
      <c r="L16" s="210"/>
      <c r="M16" s="136" t="s">
        <v>136</v>
      </c>
      <c r="N16" s="255" t="s">
        <v>208</v>
      </c>
      <c r="O16" s="28" t="s">
        <v>28</v>
      </c>
      <c r="P16" s="29">
        <v>2176350</v>
      </c>
    </row>
    <row r="17" spans="1:16" ht="21" customHeight="1">
      <c r="A17" s="78"/>
      <c r="B17" s="78"/>
      <c r="C17" s="191" t="s">
        <v>15</v>
      </c>
      <c r="D17" s="33">
        <v>2910000</v>
      </c>
      <c r="E17" s="14" t="e">
        <f>D17-#REF!</f>
        <v>#REF!</v>
      </c>
      <c r="F17" s="209">
        <v>2923860</v>
      </c>
      <c r="G17" s="209">
        <f>P17</f>
        <v>2543850</v>
      </c>
      <c r="H17" s="204">
        <f>G17-F17</f>
        <v>-380010</v>
      </c>
      <c r="I17" s="209">
        <f>P17</f>
        <v>2543850</v>
      </c>
      <c r="J17" s="209"/>
      <c r="K17" s="209"/>
      <c r="L17" s="209"/>
      <c r="M17" s="126"/>
      <c r="N17" s="135"/>
      <c r="O17" s="37"/>
      <c r="P17" s="25">
        <f>P19+P20+P21+P22+P23</f>
        <v>2543850</v>
      </c>
    </row>
    <row r="18" spans="1:16" ht="21.75" customHeight="1">
      <c r="A18" s="78"/>
      <c r="B18" s="78"/>
      <c r="C18" s="78"/>
      <c r="D18" s="17"/>
      <c r="E18" s="79"/>
      <c r="F18" s="212"/>
      <c r="G18" s="212"/>
      <c r="H18" s="212"/>
      <c r="I18" s="212"/>
      <c r="J18" s="212"/>
      <c r="K18" s="212"/>
      <c r="L18" s="212"/>
      <c r="M18" s="279" t="s">
        <v>191</v>
      </c>
      <c r="N18" s="194"/>
      <c r="O18" s="116"/>
      <c r="P18" s="115"/>
    </row>
    <row r="19" spans="1:16" ht="21.75" customHeight="1">
      <c r="A19" s="78"/>
      <c r="B19" s="78"/>
      <c r="C19" s="78"/>
      <c r="D19" s="17"/>
      <c r="E19" s="79"/>
      <c r="F19" s="212"/>
      <c r="G19" s="212"/>
      <c r="H19" s="212"/>
      <c r="I19" s="212"/>
      <c r="J19" s="212"/>
      <c r="K19" s="212"/>
      <c r="L19" s="212"/>
      <c r="M19" s="279" t="s">
        <v>188</v>
      </c>
      <c r="N19" s="194" t="s">
        <v>209</v>
      </c>
      <c r="O19" s="116" t="s">
        <v>28</v>
      </c>
      <c r="P19" s="115">
        <v>799160</v>
      </c>
    </row>
    <row r="20" spans="1:16" ht="21.75" customHeight="1">
      <c r="A20" s="78"/>
      <c r="B20" s="78"/>
      <c r="C20" s="78"/>
      <c r="D20" s="17"/>
      <c r="E20" s="79"/>
      <c r="F20" s="212"/>
      <c r="G20" s="212"/>
      <c r="H20" s="212"/>
      <c r="I20" s="212"/>
      <c r="J20" s="212"/>
      <c r="K20" s="212"/>
      <c r="L20" s="212"/>
      <c r="M20" s="279" t="s">
        <v>189</v>
      </c>
      <c r="N20" s="194" t="s">
        <v>213</v>
      </c>
      <c r="O20" s="116" t="s">
        <v>28</v>
      </c>
      <c r="P20" s="115">
        <v>52350</v>
      </c>
    </row>
    <row r="21" spans="1:16" ht="21.75" customHeight="1">
      <c r="A21" s="78"/>
      <c r="B21" s="78"/>
      <c r="C21" s="78"/>
      <c r="D21" s="17"/>
      <c r="E21" s="79"/>
      <c r="F21" s="212"/>
      <c r="G21" s="212"/>
      <c r="H21" s="212"/>
      <c r="I21" s="212"/>
      <c r="J21" s="212"/>
      <c r="K21" s="212"/>
      <c r="L21" s="212"/>
      <c r="M21" s="279" t="s">
        <v>190</v>
      </c>
      <c r="N21" s="194" t="s">
        <v>210</v>
      </c>
      <c r="O21" s="116" t="s">
        <v>28</v>
      </c>
      <c r="P21" s="115">
        <v>1175230</v>
      </c>
    </row>
    <row r="22" spans="1:16" ht="21.75" customHeight="1">
      <c r="A22" s="78"/>
      <c r="B22" s="78"/>
      <c r="C22" s="78"/>
      <c r="D22" s="17"/>
      <c r="E22" s="79"/>
      <c r="F22" s="212"/>
      <c r="G22" s="212"/>
      <c r="H22" s="212"/>
      <c r="I22" s="212"/>
      <c r="J22" s="212"/>
      <c r="K22" s="212"/>
      <c r="L22" s="212"/>
      <c r="M22" s="279" t="s">
        <v>192</v>
      </c>
      <c r="N22" s="194" t="s">
        <v>211</v>
      </c>
      <c r="O22" s="116" t="s">
        <v>28</v>
      </c>
      <c r="P22" s="115">
        <v>235050</v>
      </c>
    </row>
    <row r="23" spans="1:16" ht="21.75" customHeight="1">
      <c r="A23" s="78"/>
      <c r="B23" s="67"/>
      <c r="C23" s="67"/>
      <c r="D23" s="20"/>
      <c r="E23" s="21"/>
      <c r="F23" s="213"/>
      <c r="G23" s="213"/>
      <c r="H23" s="213"/>
      <c r="I23" s="213"/>
      <c r="J23" s="213"/>
      <c r="K23" s="213"/>
      <c r="L23" s="213"/>
      <c r="M23" s="280" t="s">
        <v>193</v>
      </c>
      <c r="N23" s="195" t="s">
        <v>212</v>
      </c>
      <c r="O23" s="193" t="s">
        <v>28</v>
      </c>
      <c r="P23" s="179">
        <v>282060</v>
      </c>
    </row>
    <row r="24" spans="1:16" ht="21" customHeight="1">
      <c r="A24" s="78"/>
      <c r="B24" s="67"/>
      <c r="C24" s="67" t="s">
        <v>174</v>
      </c>
      <c r="D24" s="20"/>
      <c r="E24" s="21"/>
      <c r="F24" s="213">
        <v>210000</v>
      </c>
      <c r="G24" s="213">
        <f>SUM(I24:L24)</f>
        <v>300000</v>
      </c>
      <c r="H24" s="204">
        <f>G24-F24</f>
        <v>90000</v>
      </c>
      <c r="I24" s="213"/>
      <c r="J24" s="213">
        <f>P24</f>
        <v>300000</v>
      </c>
      <c r="K24" s="213"/>
      <c r="L24" s="213"/>
      <c r="M24" s="280"/>
      <c r="N24" s="195"/>
      <c r="O24" s="193"/>
      <c r="P24" s="200">
        <f>P25</f>
        <v>300000</v>
      </c>
    </row>
    <row r="25" spans="1:16" ht="21" customHeight="1">
      <c r="A25" s="78"/>
      <c r="B25" s="67"/>
      <c r="C25" s="67"/>
      <c r="D25" s="20"/>
      <c r="E25" s="21"/>
      <c r="F25" s="213"/>
      <c r="G25" s="213"/>
      <c r="H25" s="213"/>
      <c r="I25" s="213"/>
      <c r="J25" s="213"/>
      <c r="K25" s="213"/>
      <c r="L25" s="213"/>
      <c r="M25" s="280" t="s">
        <v>237</v>
      </c>
      <c r="N25" s="195" t="s">
        <v>243</v>
      </c>
      <c r="O25" s="193" t="s">
        <v>229</v>
      </c>
      <c r="P25" s="179">
        <v>300000</v>
      </c>
    </row>
    <row r="26" spans="1:16" ht="21" customHeight="1">
      <c r="A26" s="78"/>
      <c r="B26" s="443" t="s">
        <v>130</v>
      </c>
      <c r="C26" s="443"/>
      <c r="D26" s="272">
        <v>24000000</v>
      </c>
      <c r="E26" s="272">
        <f>E27+E29+E31+E36</f>
        <v>21433000.499200001</v>
      </c>
      <c r="F26" s="273">
        <f>F27+F29+F31+F33+F36</f>
        <v>24000000</v>
      </c>
      <c r="G26" s="273">
        <f>G27+G29+G31+G33+G36</f>
        <v>24000000</v>
      </c>
      <c r="H26" s="273">
        <f>H27+H29+H31+H33+H36</f>
        <v>0</v>
      </c>
      <c r="I26" s="274">
        <f>I27+I29+I31+I33+I36</f>
        <v>24000000</v>
      </c>
      <c r="J26" s="274">
        <v>0</v>
      </c>
      <c r="K26" s="274">
        <v>0</v>
      </c>
      <c r="L26" s="274">
        <v>0</v>
      </c>
      <c r="M26" s="275"/>
      <c r="N26" s="276"/>
      <c r="O26" s="277"/>
      <c r="P26" s="278">
        <f>P27+P30+P32+P36</f>
        <v>24000000</v>
      </c>
    </row>
    <row r="27" spans="1:16" ht="21" customHeight="1">
      <c r="A27" s="78"/>
      <c r="B27" s="78"/>
      <c r="C27" s="127" t="s">
        <v>46</v>
      </c>
      <c r="D27" s="33">
        <v>18876000</v>
      </c>
      <c r="E27" s="14">
        <v>15264000</v>
      </c>
      <c r="F27" s="209">
        <v>18278967</v>
      </c>
      <c r="G27" s="209">
        <f>P27</f>
        <v>20326200</v>
      </c>
      <c r="H27" s="204">
        <f>G27-F27</f>
        <v>2047233</v>
      </c>
      <c r="I27" s="209">
        <f>P27</f>
        <v>20326200</v>
      </c>
      <c r="J27" s="209"/>
      <c r="K27" s="209"/>
      <c r="L27" s="126"/>
      <c r="M27" s="126"/>
      <c r="N27" s="135"/>
      <c r="O27" s="37"/>
      <c r="P27" s="25">
        <f>P28</f>
        <v>20326200</v>
      </c>
    </row>
    <row r="28" spans="1:16" ht="21" customHeight="1">
      <c r="A28" s="78"/>
      <c r="B28" s="78"/>
      <c r="C28" s="15"/>
      <c r="D28" s="26"/>
      <c r="E28" s="27"/>
      <c r="F28" s="210"/>
      <c r="G28" s="210"/>
      <c r="H28" s="210"/>
      <c r="I28" s="210"/>
      <c r="J28" s="210"/>
      <c r="K28" s="210"/>
      <c r="L28" s="136"/>
      <c r="M28" s="136" t="s">
        <v>131</v>
      </c>
      <c r="N28" s="134" t="s">
        <v>362</v>
      </c>
      <c r="O28" s="28" t="s">
        <v>132</v>
      </c>
      <c r="P28" s="29">
        <v>20326200</v>
      </c>
    </row>
    <row r="29" spans="1:16" ht="21" customHeight="1">
      <c r="A29" s="78"/>
      <c r="B29" s="78"/>
      <c r="C29" s="127" t="s">
        <v>133</v>
      </c>
      <c r="D29" s="33">
        <v>1573000</v>
      </c>
      <c r="E29" s="14">
        <v>2596000</v>
      </c>
      <c r="F29" s="209">
        <v>1568425</v>
      </c>
      <c r="G29" s="209">
        <v>0</v>
      </c>
      <c r="H29" s="204">
        <f>G29-F29</f>
        <v>-1568425</v>
      </c>
      <c r="I29" s="209">
        <v>0</v>
      </c>
      <c r="J29" s="209">
        <v>0</v>
      </c>
      <c r="K29" s="209"/>
      <c r="L29" s="136"/>
      <c r="M29" s="136"/>
      <c r="N29" s="134"/>
      <c r="O29" s="28"/>
      <c r="P29" s="131">
        <f>P30</f>
        <v>0</v>
      </c>
    </row>
    <row r="30" spans="1:16" ht="21" customHeight="1">
      <c r="A30" s="78"/>
      <c r="B30" s="78"/>
      <c r="C30" s="67"/>
      <c r="D30" s="20"/>
      <c r="E30" s="21"/>
      <c r="F30" s="214"/>
      <c r="G30" s="213"/>
      <c r="H30" s="213"/>
      <c r="I30" s="214"/>
      <c r="J30" s="214"/>
      <c r="K30" s="214"/>
      <c r="L30" s="126"/>
      <c r="M30" s="126" t="s">
        <v>134</v>
      </c>
      <c r="N30" s="135"/>
      <c r="O30" s="37" t="s">
        <v>132</v>
      </c>
      <c r="P30" s="103"/>
    </row>
    <row r="31" spans="1:16" ht="21" customHeight="1">
      <c r="A31" s="78"/>
      <c r="B31" s="78"/>
      <c r="C31" s="67" t="s">
        <v>135</v>
      </c>
      <c r="D31" s="20">
        <v>1573000</v>
      </c>
      <c r="E31" s="21">
        <v>1696000</v>
      </c>
      <c r="F31" s="214">
        <v>1694170</v>
      </c>
      <c r="G31" s="213">
        <f>P31</f>
        <v>1693850</v>
      </c>
      <c r="H31" s="204">
        <f>G31-F31</f>
        <v>-320</v>
      </c>
      <c r="I31" s="214">
        <f>P31</f>
        <v>1693850</v>
      </c>
      <c r="J31" s="214">
        <v>0</v>
      </c>
      <c r="K31" s="214"/>
      <c r="L31" s="217"/>
      <c r="M31" s="217"/>
      <c r="N31" s="254"/>
      <c r="O31" s="22"/>
      <c r="P31" s="38">
        <f>P32</f>
        <v>1693850</v>
      </c>
    </row>
    <row r="32" spans="1:16" ht="21" customHeight="1">
      <c r="A32" s="78"/>
      <c r="B32" s="78"/>
      <c r="C32" s="15"/>
      <c r="D32" s="26"/>
      <c r="E32" s="27"/>
      <c r="F32" s="210"/>
      <c r="G32" s="210"/>
      <c r="H32" s="210"/>
      <c r="I32" s="210"/>
      <c r="J32" s="210"/>
      <c r="K32" s="210"/>
      <c r="L32" s="218"/>
      <c r="M32" s="136" t="s">
        <v>136</v>
      </c>
      <c r="N32" s="134" t="s">
        <v>363</v>
      </c>
      <c r="O32" s="28" t="s">
        <v>132</v>
      </c>
      <c r="P32" s="29">
        <v>1693850</v>
      </c>
    </row>
    <row r="33" spans="1:16" ht="21" customHeight="1">
      <c r="A33" s="78"/>
      <c r="B33" s="78"/>
      <c r="C33" s="67" t="s">
        <v>175</v>
      </c>
      <c r="D33" s="20"/>
      <c r="E33" s="21"/>
      <c r="F33" s="213">
        <v>482658</v>
      </c>
      <c r="G33" s="213">
        <v>0</v>
      </c>
      <c r="H33" s="204">
        <f>G33-F33</f>
        <v>-482658</v>
      </c>
      <c r="I33" s="213">
        <v>0</v>
      </c>
      <c r="J33" s="213"/>
      <c r="K33" s="213"/>
      <c r="L33" s="197"/>
      <c r="M33" s="197"/>
      <c r="N33" s="195"/>
      <c r="O33" s="193"/>
      <c r="P33" s="200">
        <f>P34+P35</f>
        <v>0</v>
      </c>
    </row>
    <row r="34" spans="1:16" ht="21" customHeight="1">
      <c r="A34" s="78"/>
      <c r="B34" s="78"/>
      <c r="C34" s="15"/>
      <c r="D34" s="26"/>
      <c r="E34" s="27"/>
      <c r="F34" s="210"/>
      <c r="G34" s="210"/>
      <c r="H34" s="210"/>
      <c r="I34" s="210"/>
      <c r="J34" s="210"/>
      <c r="K34" s="210"/>
      <c r="L34" s="218"/>
      <c r="M34" s="136" t="s">
        <v>176</v>
      </c>
      <c r="N34" s="134"/>
      <c r="O34" s="28"/>
      <c r="P34" s="29"/>
    </row>
    <row r="35" spans="1:16" ht="21" customHeight="1">
      <c r="A35" s="78"/>
      <c r="B35" s="78"/>
      <c r="C35" s="67"/>
      <c r="D35" s="20"/>
      <c r="E35" s="21"/>
      <c r="F35" s="213"/>
      <c r="G35" s="213"/>
      <c r="H35" s="213"/>
      <c r="I35" s="213"/>
      <c r="J35" s="213"/>
      <c r="K35" s="213"/>
      <c r="L35" s="219"/>
      <c r="M35" s="197" t="s">
        <v>197</v>
      </c>
      <c r="N35" s="195"/>
      <c r="O35" s="193"/>
      <c r="P35" s="179"/>
    </row>
    <row r="36" spans="1:16" ht="21" customHeight="1">
      <c r="A36" s="78"/>
      <c r="B36" s="78"/>
      <c r="C36" s="67" t="s">
        <v>137</v>
      </c>
      <c r="D36" s="20">
        <v>1978000</v>
      </c>
      <c r="E36" s="21">
        <v>1877000.4992</v>
      </c>
      <c r="F36" s="213">
        <v>1975780</v>
      </c>
      <c r="G36" s="213">
        <f>P36</f>
        <v>1979950</v>
      </c>
      <c r="H36" s="204">
        <f>G36-F36</f>
        <v>4170</v>
      </c>
      <c r="I36" s="213">
        <f>P36</f>
        <v>1979950</v>
      </c>
      <c r="J36" s="213">
        <v>0</v>
      </c>
      <c r="K36" s="213"/>
      <c r="L36" s="197"/>
      <c r="M36" s="197"/>
      <c r="N36" s="256"/>
      <c r="O36" s="177"/>
      <c r="P36" s="184">
        <f>P37</f>
        <v>1979950</v>
      </c>
    </row>
    <row r="37" spans="1:16" ht="21" customHeight="1">
      <c r="A37" s="78"/>
      <c r="B37" s="78"/>
      <c r="C37" s="78"/>
      <c r="D37" s="17"/>
      <c r="E37" s="79"/>
      <c r="F37" s="211"/>
      <c r="G37" s="212"/>
      <c r="H37" s="212"/>
      <c r="I37" s="211"/>
      <c r="J37" s="211"/>
      <c r="K37" s="211"/>
      <c r="L37" s="220"/>
      <c r="M37" s="220" t="s">
        <v>138</v>
      </c>
      <c r="N37" s="257"/>
      <c r="O37" s="28"/>
      <c r="P37" s="132">
        <f>P38+P39+P40+P41+P42</f>
        <v>1979950</v>
      </c>
    </row>
    <row r="38" spans="1:16" ht="21" customHeight="1">
      <c r="A38" s="78"/>
      <c r="B38" s="78"/>
      <c r="C38" s="78"/>
      <c r="D38" s="17"/>
      <c r="E38" s="79"/>
      <c r="F38" s="211"/>
      <c r="G38" s="212"/>
      <c r="H38" s="212"/>
      <c r="I38" s="211"/>
      <c r="J38" s="211"/>
      <c r="K38" s="211"/>
      <c r="L38" s="221"/>
      <c r="M38" s="279" t="s">
        <v>254</v>
      </c>
      <c r="N38" s="258" t="s">
        <v>364</v>
      </c>
      <c r="O38" s="116" t="s">
        <v>255</v>
      </c>
      <c r="P38" s="40">
        <v>622000</v>
      </c>
    </row>
    <row r="39" spans="1:16" ht="21" customHeight="1">
      <c r="A39" s="78"/>
      <c r="B39" s="78"/>
      <c r="C39" s="78"/>
      <c r="D39" s="17"/>
      <c r="E39" s="79"/>
      <c r="F39" s="211"/>
      <c r="G39" s="212"/>
      <c r="H39" s="212"/>
      <c r="I39" s="211"/>
      <c r="J39" s="211"/>
      <c r="K39" s="211"/>
      <c r="L39" s="221"/>
      <c r="M39" s="279" t="s">
        <v>256</v>
      </c>
      <c r="N39" s="258" t="s">
        <v>368</v>
      </c>
      <c r="O39" s="116" t="s">
        <v>255</v>
      </c>
      <c r="P39" s="40">
        <v>40800</v>
      </c>
    </row>
    <row r="40" spans="1:16" ht="21" customHeight="1">
      <c r="A40" s="78"/>
      <c r="B40" s="78"/>
      <c r="C40" s="78"/>
      <c r="D40" s="17"/>
      <c r="E40" s="79"/>
      <c r="F40" s="211"/>
      <c r="G40" s="212"/>
      <c r="H40" s="212"/>
      <c r="I40" s="211"/>
      <c r="J40" s="211"/>
      <c r="K40" s="211"/>
      <c r="L40" s="221"/>
      <c r="M40" s="279" t="s">
        <v>257</v>
      </c>
      <c r="N40" s="258" t="s">
        <v>365</v>
      </c>
      <c r="O40" s="116" t="s">
        <v>255</v>
      </c>
      <c r="P40" s="40">
        <v>914700</v>
      </c>
    </row>
    <row r="41" spans="1:16" ht="21" customHeight="1">
      <c r="A41" s="78"/>
      <c r="B41" s="78"/>
      <c r="C41" s="78"/>
      <c r="D41" s="17"/>
      <c r="E41" s="79"/>
      <c r="F41" s="211"/>
      <c r="G41" s="212"/>
      <c r="H41" s="212"/>
      <c r="I41" s="211"/>
      <c r="J41" s="211"/>
      <c r="K41" s="211"/>
      <c r="L41" s="221"/>
      <c r="M41" s="279" t="s">
        <v>258</v>
      </c>
      <c r="N41" s="258" t="s">
        <v>366</v>
      </c>
      <c r="O41" s="116" t="s">
        <v>255</v>
      </c>
      <c r="P41" s="40">
        <v>182900</v>
      </c>
    </row>
    <row r="42" spans="1:16" ht="21" customHeight="1">
      <c r="A42" s="78"/>
      <c r="B42" s="78"/>
      <c r="C42" s="78"/>
      <c r="D42" s="17"/>
      <c r="E42" s="79"/>
      <c r="F42" s="211"/>
      <c r="G42" s="212"/>
      <c r="H42" s="212"/>
      <c r="I42" s="211"/>
      <c r="J42" s="211"/>
      <c r="K42" s="211"/>
      <c r="L42" s="222"/>
      <c r="M42" s="197" t="s">
        <v>259</v>
      </c>
      <c r="N42" s="195" t="s">
        <v>367</v>
      </c>
      <c r="O42" s="193" t="s">
        <v>255</v>
      </c>
      <c r="P42" s="179">
        <v>219550</v>
      </c>
    </row>
    <row r="43" spans="1:16" ht="21" customHeight="1">
      <c r="A43" s="78"/>
      <c r="B43" s="423" t="s">
        <v>87</v>
      </c>
      <c r="C43" s="423"/>
      <c r="D43" s="99">
        <v>0</v>
      </c>
      <c r="E43" s="61" t="e">
        <f>D43-#REF!</f>
        <v>#REF!</v>
      </c>
      <c r="F43" s="208">
        <v>0</v>
      </c>
      <c r="G43" s="208">
        <f>G44+G45+G46</f>
        <v>500000</v>
      </c>
      <c r="H43" s="208">
        <f t="shared" ref="H43:I43" si="0">H44+H45+H46</f>
        <v>-500000</v>
      </c>
      <c r="I43" s="208">
        <f t="shared" si="0"/>
        <v>500000</v>
      </c>
      <c r="J43" s="208">
        <v>0</v>
      </c>
      <c r="K43" s="208">
        <v>0</v>
      </c>
      <c r="L43" s="208"/>
      <c r="M43" s="244"/>
      <c r="N43" s="259"/>
      <c r="O43" s="102"/>
      <c r="P43" s="98">
        <f>P44+P45+P46</f>
        <v>500000</v>
      </c>
    </row>
    <row r="44" spans="1:16" ht="21" customHeight="1">
      <c r="A44" s="78"/>
      <c r="B44" s="78"/>
      <c r="C44" s="67" t="s">
        <v>16</v>
      </c>
      <c r="D44" s="20">
        <f>P44</f>
        <v>400000</v>
      </c>
      <c r="E44" s="14" t="e">
        <f>D44-#REF!</f>
        <v>#REF!</v>
      </c>
      <c r="F44" s="214">
        <v>0</v>
      </c>
      <c r="G44" s="213">
        <f>P44</f>
        <v>400000</v>
      </c>
      <c r="H44" s="213">
        <f>F44-G44</f>
        <v>-400000</v>
      </c>
      <c r="I44" s="214">
        <f>P44</f>
        <v>400000</v>
      </c>
      <c r="J44" s="214"/>
      <c r="K44" s="214"/>
      <c r="L44" s="214"/>
      <c r="M44" s="304" t="s">
        <v>71</v>
      </c>
      <c r="N44" s="305" t="s">
        <v>215</v>
      </c>
      <c r="O44" s="306" t="s">
        <v>28</v>
      </c>
      <c r="P44" s="307">
        <v>400000</v>
      </c>
    </row>
    <row r="45" spans="1:16" ht="21" customHeight="1">
      <c r="A45" s="78"/>
      <c r="B45" s="78"/>
      <c r="C45" s="303" t="s">
        <v>88</v>
      </c>
      <c r="D45" s="83"/>
      <c r="E45" s="79"/>
      <c r="F45" s="223">
        <v>0</v>
      </c>
      <c r="G45" s="223">
        <v>0</v>
      </c>
      <c r="H45" s="213">
        <f t="shared" ref="H45:H46" si="1">F45-G45</f>
        <v>0</v>
      </c>
      <c r="I45" s="223"/>
      <c r="J45" s="223"/>
      <c r="K45" s="223"/>
      <c r="L45" s="223"/>
      <c r="M45" s="308"/>
      <c r="N45" s="305">
        <v>0</v>
      </c>
      <c r="O45" s="306"/>
      <c r="P45" s="307">
        <v>0</v>
      </c>
    </row>
    <row r="46" spans="1:16" ht="21" customHeight="1">
      <c r="A46" s="78"/>
      <c r="B46" s="78"/>
      <c r="C46" s="300" t="s">
        <v>214</v>
      </c>
      <c r="D46" s="33"/>
      <c r="E46" s="21"/>
      <c r="F46" s="225">
        <v>0</v>
      </c>
      <c r="G46" s="225">
        <f>P46</f>
        <v>100000</v>
      </c>
      <c r="H46" s="213">
        <f t="shared" si="1"/>
        <v>-100000</v>
      </c>
      <c r="I46" s="223">
        <f>P46</f>
        <v>100000</v>
      </c>
      <c r="J46" s="223"/>
      <c r="K46" s="223"/>
      <c r="L46" s="223"/>
      <c r="M46" s="304" t="s">
        <v>49</v>
      </c>
      <c r="N46" s="305" t="s">
        <v>216</v>
      </c>
      <c r="O46" s="306" t="s">
        <v>28</v>
      </c>
      <c r="P46" s="307">
        <v>100000</v>
      </c>
    </row>
    <row r="47" spans="1:16" ht="18.75" customHeight="1">
      <c r="A47" s="78"/>
      <c r="B47" s="423" t="s">
        <v>36</v>
      </c>
      <c r="C47" s="423"/>
      <c r="D47" s="99">
        <v>12690000</v>
      </c>
      <c r="E47" s="99" t="e">
        <f>E48+E51+E56+E62+E68+E72</f>
        <v>#REF!</v>
      </c>
      <c r="F47" s="206">
        <f>F48+F51+F56+F62+F68+F72</f>
        <v>12462020</v>
      </c>
      <c r="G47" s="207">
        <f>G48+G51+G56+G62+G68+G72</f>
        <v>14618520</v>
      </c>
      <c r="H47" s="207">
        <f>G47-F47</f>
        <v>2156500</v>
      </c>
      <c r="I47" s="208">
        <f>I48+I51+I56+I62+I68+I72</f>
        <v>7675600</v>
      </c>
      <c r="J47" s="208">
        <f>J48+J51+J56+J62+J68+J72</f>
        <v>0</v>
      </c>
      <c r="K47" s="208">
        <f>K48+K51+K56+K62+K68+K72</f>
        <v>2592920</v>
      </c>
      <c r="L47" s="208">
        <f>L48+L51+L56+L62+L68+L72</f>
        <v>4350000</v>
      </c>
      <c r="M47" s="245"/>
      <c r="N47" s="259"/>
      <c r="O47" s="102"/>
      <c r="P47" s="98">
        <v>13980520</v>
      </c>
    </row>
    <row r="48" spans="1:16" ht="18.75" customHeight="1">
      <c r="A48" s="78"/>
      <c r="B48" s="78"/>
      <c r="C48" s="67" t="s">
        <v>17</v>
      </c>
      <c r="D48" s="20">
        <v>0</v>
      </c>
      <c r="E48" s="14" t="e">
        <f>D48-#REF!</f>
        <v>#REF!</v>
      </c>
      <c r="F48" s="214">
        <v>100000</v>
      </c>
      <c r="G48" s="213">
        <f>SUM(I48:L48)</f>
        <v>100000</v>
      </c>
      <c r="H48" s="225">
        <f>G48-F48</f>
        <v>0</v>
      </c>
      <c r="I48" s="214">
        <v>50000</v>
      </c>
      <c r="J48" s="214"/>
      <c r="K48" s="214"/>
      <c r="L48" s="214">
        <v>50000</v>
      </c>
      <c r="M48" s="217"/>
      <c r="N48" s="254"/>
      <c r="O48" s="39"/>
      <c r="P48" s="38">
        <f>P49+P50</f>
        <v>100000</v>
      </c>
    </row>
    <row r="49" spans="1:16" ht="18.75" customHeight="1">
      <c r="A49" s="78"/>
      <c r="B49" s="78"/>
      <c r="C49" s="78"/>
      <c r="D49" s="17"/>
      <c r="E49" s="79"/>
      <c r="F49" s="211"/>
      <c r="G49" s="212"/>
      <c r="H49" s="212"/>
      <c r="I49" s="211"/>
      <c r="J49" s="211"/>
      <c r="K49" s="211"/>
      <c r="L49" s="211"/>
      <c r="M49" s="201" t="s">
        <v>177</v>
      </c>
      <c r="N49" s="194" t="s">
        <v>179</v>
      </c>
      <c r="O49" s="18"/>
      <c r="P49" s="19">
        <v>50000</v>
      </c>
    </row>
    <row r="50" spans="1:16" ht="18.75" customHeight="1">
      <c r="A50" s="78"/>
      <c r="B50" s="78"/>
      <c r="C50" s="78"/>
      <c r="D50" s="17"/>
      <c r="E50" s="79"/>
      <c r="F50" s="212"/>
      <c r="G50" s="212"/>
      <c r="H50" s="212"/>
      <c r="I50" s="212"/>
      <c r="J50" s="212"/>
      <c r="K50" s="212"/>
      <c r="L50" s="212"/>
      <c r="M50" s="246" t="s">
        <v>178</v>
      </c>
      <c r="N50" s="194" t="s">
        <v>180</v>
      </c>
      <c r="O50" s="116"/>
      <c r="P50" s="115">
        <v>50000</v>
      </c>
    </row>
    <row r="51" spans="1:16" ht="18.75" customHeight="1">
      <c r="A51" s="78"/>
      <c r="B51" s="78"/>
      <c r="C51" s="93" t="s">
        <v>18</v>
      </c>
      <c r="D51" s="33">
        <v>500000</v>
      </c>
      <c r="E51" s="14" t="e">
        <f>D51-#REF!</f>
        <v>#REF!</v>
      </c>
      <c r="F51" s="209">
        <v>286020</v>
      </c>
      <c r="G51" s="213">
        <f>SUM(I51:L51)</f>
        <v>420000</v>
      </c>
      <c r="H51" s="204">
        <f>G51-F51</f>
        <v>133980</v>
      </c>
      <c r="I51" s="209">
        <v>420000</v>
      </c>
      <c r="J51" s="209"/>
      <c r="K51" s="226"/>
      <c r="L51" s="209"/>
      <c r="M51" s="126"/>
      <c r="N51" s="135"/>
      <c r="O51" s="35"/>
      <c r="P51" s="16">
        <f>P52+P53+P54+P55</f>
        <v>420000</v>
      </c>
    </row>
    <row r="52" spans="1:16" ht="18.75" customHeight="1">
      <c r="A52" s="78"/>
      <c r="B52" s="78"/>
      <c r="C52" s="15"/>
      <c r="D52" s="26"/>
      <c r="E52" s="27"/>
      <c r="F52" s="210"/>
      <c r="G52" s="210"/>
      <c r="H52" s="210"/>
      <c r="I52" s="252"/>
      <c r="J52" s="210"/>
      <c r="K52" s="210"/>
      <c r="L52" s="230"/>
      <c r="M52" s="196" t="s">
        <v>35</v>
      </c>
      <c r="N52" s="260" t="s">
        <v>224</v>
      </c>
      <c r="O52" s="116" t="s">
        <v>169</v>
      </c>
      <c r="P52" s="19">
        <v>100000</v>
      </c>
    </row>
    <row r="53" spans="1:16" ht="18.75" customHeight="1">
      <c r="A53" s="78"/>
      <c r="B53" s="78"/>
      <c r="C53" s="78"/>
      <c r="D53" s="17"/>
      <c r="E53" s="79"/>
      <c r="F53" s="212"/>
      <c r="G53" s="212"/>
      <c r="H53" s="212"/>
      <c r="I53" s="212"/>
      <c r="J53" s="212"/>
      <c r="K53" s="212"/>
      <c r="L53" s="232"/>
      <c r="M53" s="196" t="s">
        <v>106</v>
      </c>
      <c r="N53" s="260" t="s">
        <v>224</v>
      </c>
      <c r="O53" s="18" t="s">
        <v>28</v>
      </c>
      <c r="P53" s="19">
        <v>100000</v>
      </c>
    </row>
    <row r="54" spans="1:16" ht="18.75" customHeight="1">
      <c r="A54" s="78"/>
      <c r="B54" s="78"/>
      <c r="C54" s="78"/>
      <c r="D54" s="17"/>
      <c r="E54" s="79"/>
      <c r="F54" s="212"/>
      <c r="G54" s="212"/>
      <c r="H54" s="212"/>
      <c r="I54" s="212"/>
      <c r="J54" s="212"/>
      <c r="K54" s="212"/>
      <c r="L54" s="232"/>
      <c r="M54" s="196" t="s">
        <v>89</v>
      </c>
      <c r="N54" s="194" t="s">
        <v>251</v>
      </c>
      <c r="O54" s="18" t="s">
        <v>28</v>
      </c>
      <c r="P54" s="19">
        <v>100000</v>
      </c>
    </row>
    <row r="55" spans="1:16" ht="18.75" customHeight="1">
      <c r="A55" s="78"/>
      <c r="B55" s="78"/>
      <c r="C55" s="78"/>
      <c r="D55" s="20"/>
      <c r="E55" s="79"/>
      <c r="F55" s="212"/>
      <c r="G55" s="212"/>
      <c r="H55" s="212"/>
      <c r="I55" s="212"/>
      <c r="J55" s="212"/>
      <c r="K55" s="224"/>
      <c r="L55" s="224"/>
      <c r="M55" s="197" t="s">
        <v>225</v>
      </c>
      <c r="N55" s="194" t="s">
        <v>226</v>
      </c>
      <c r="O55" s="177" t="s">
        <v>28</v>
      </c>
      <c r="P55" s="115">
        <v>120000</v>
      </c>
    </row>
    <row r="56" spans="1:16" ht="18.75" customHeight="1">
      <c r="A56" s="78"/>
      <c r="B56" s="78"/>
      <c r="C56" s="163" t="s">
        <v>19</v>
      </c>
      <c r="D56" s="20">
        <v>1304000</v>
      </c>
      <c r="E56" s="20" t="e">
        <f>#REF!</f>
        <v>#REF!</v>
      </c>
      <c r="F56" s="204">
        <v>1080000</v>
      </c>
      <c r="G56" s="213">
        <f>SUM(I56:L56)</f>
        <v>2592000</v>
      </c>
      <c r="H56" s="204">
        <f>G56-F56</f>
        <v>1512000</v>
      </c>
      <c r="I56" s="225">
        <f>P56-K56</f>
        <v>719080</v>
      </c>
      <c r="J56" s="225"/>
      <c r="K56" s="228">
        <v>1872920</v>
      </c>
      <c r="L56" s="229"/>
      <c r="M56" s="247"/>
      <c r="N56" s="135"/>
      <c r="O56" s="133"/>
      <c r="P56" s="25">
        <f>SUM(P57:P61)</f>
        <v>2592000</v>
      </c>
    </row>
    <row r="57" spans="1:16" ht="18.75" customHeight="1">
      <c r="A57" s="78"/>
      <c r="B57" s="78"/>
      <c r="C57" s="78"/>
      <c r="D57" s="17"/>
      <c r="E57" s="21"/>
      <c r="F57" s="212"/>
      <c r="G57" s="212"/>
      <c r="H57" s="212"/>
      <c r="I57" s="230"/>
      <c r="J57" s="212" t="s">
        <v>90</v>
      </c>
      <c r="K57" s="230"/>
      <c r="L57" s="231"/>
      <c r="M57" s="248" t="s">
        <v>122</v>
      </c>
      <c r="N57" s="194" t="s">
        <v>181</v>
      </c>
      <c r="O57" s="178" t="s">
        <v>28</v>
      </c>
      <c r="P57" s="115">
        <v>900000</v>
      </c>
    </row>
    <row r="58" spans="1:16" ht="18.75" customHeight="1">
      <c r="A58" s="78"/>
      <c r="B58" s="78"/>
      <c r="C58" s="67"/>
      <c r="D58" s="17"/>
      <c r="E58" s="79"/>
      <c r="F58" s="211"/>
      <c r="G58" s="212"/>
      <c r="H58" s="212"/>
      <c r="I58" s="211"/>
      <c r="J58" s="211"/>
      <c r="K58" s="224"/>
      <c r="L58" s="211"/>
      <c r="M58" s="197" t="s">
        <v>123</v>
      </c>
      <c r="N58" s="261" t="s">
        <v>182</v>
      </c>
      <c r="O58" s="177" t="s">
        <v>28</v>
      </c>
      <c r="P58" s="179">
        <v>180000</v>
      </c>
    </row>
    <row r="59" spans="1:16" ht="18.75" customHeight="1">
      <c r="A59" s="78"/>
      <c r="B59" s="78"/>
      <c r="C59" s="67"/>
      <c r="D59" s="17"/>
      <c r="E59" s="79"/>
      <c r="F59" s="212"/>
      <c r="G59" s="212"/>
      <c r="H59" s="212"/>
      <c r="I59" s="212"/>
      <c r="J59" s="212"/>
      <c r="K59" s="213"/>
      <c r="L59" s="212"/>
      <c r="M59" s="197" t="s">
        <v>238</v>
      </c>
      <c r="N59" s="195" t="s">
        <v>239</v>
      </c>
      <c r="O59" s="193" t="s">
        <v>229</v>
      </c>
      <c r="P59" s="179">
        <v>600000</v>
      </c>
    </row>
    <row r="60" spans="1:16" ht="18.75" customHeight="1">
      <c r="A60" s="78"/>
      <c r="B60" s="78"/>
      <c r="C60" s="67"/>
      <c r="D60" s="17"/>
      <c r="E60" s="79"/>
      <c r="F60" s="212"/>
      <c r="G60" s="212"/>
      <c r="H60" s="212"/>
      <c r="I60" s="212"/>
      <c r="J60" s="212"/>
      <c r="K60" s="213"/>
      <c r="L60" s="212"/>
      <c r="M60" s="197" t="s">
        <v>244</v>
      </c>
      <c r="N60" s="314" t="s">
        <v>226</v>
      </c>
      <c r="O60" s="315" t="s">
        <v>246</v>
      </c>
      <c r="P60" s="316">
        <v>120000</v>
      </c>
    </row>
    <row r="61" spans="1:16" ht="18.75" customHeight="1">
      <c r="A61" s="78"/>
      <c r="B61" s="78"/>
      <c r="C61" s="67"/>
      <c r="D61" s="17"/>
      <c r="E61" s="79"/>
      <c r="F61" s="212"/>
      <c r="G61" s="212"/>
      <c r="H61" s="212"/>
      <c r="I61" s="212"/>
      <c r="J61" s="212"/>
      <c r="K61" s="213"/>
      <c r="L61" s="212"/>
      <c r="M61" s="197" t="s">
        <v>245</v>
      </c>
      <c r="N61" s="314" t="s">
        <v>247</v>
      </c>
      <c r="O61" s="315" t="s">
        <v>246</v>
      </c>
      <c r="P61" s="316">
        <v>792000</v>
      </c>
    </row>
    <row r="62" spans="1:16" ht="18.75" customHeight="1">
      <c r="A62" s="78"/>
      <c r="B62" s="78"/>
      <c r="C62" s="93" t="s">
        <v>20</v>
      </c>
      <c r="D62" s="33">
        <v>1000000</v>
      </c>
      <c r="E62" s="14" t="e">
        <f>D62-#REF!</f>
        <v>#REF!</v>
      </c>
      <c r="F62" s="209">
        <v>2010000</v>
      </c>
      <c r="G62" s="213">
        <f>SUM(I62:L62)</f>
        <v>1868000</v>
      </c>
      <c r="H62" s="204">
        <f>G62-F62</f>
        <v>-142000</v>
      </c>
      <c r="I62" s="209">
        <v>568000</v>
      </c>
      <c r="J62" s="209"/>
      <c r="K62" s="209"/>
      <c r="L62" s="209">
        <v>1300000</v>
      </c>
      <c r="M62" s="239"/>
      <c r="N62" s="135"/>
      <c r="O62" s="35"/>
      <c r="P62" s="25">
        <f>SUM(P63:P67)</f>
        <v>1868000</v>
      </c>
    </row>
    <row r="63" spans="1:16" ht="18.75" customHeight="1">
      <c r="A63" s="78"/>
      <c r="B63" s="78"/>
      <c r="C63" s="15"/>
      <c r="D63" s="26"/>
      <c r="E63" s="27"/>
      <c r="F63" s="210"/>
      <c r="G63" s="210"/>
      <c r="H63" s="210"/>
      <c r="I63" s="210"/>
      <c r="J63" s="252"/>
      <c r="K63" s="210"/>
      <c r="L63" s="230"/>
      <c r="M63" s="136" t="s">
        <v>29</v>
      </c>
      <c r="N63" s="134" t="s">
        <v>252</v>
      </c>
      <c r="O63" s="28" t="s">
        <v>28</v>
      </c>
      <c r="P63" s="29">
        <v>1300000</v>
      </c>
    </row>
    <row r="64" spans="1:16" ht="18.75" customHeight="1">
      <c r="A64" s="78"/>
      <c r="B64" s="78"/>
      <c r="C64" s="78"/>
      <c r="D64" s="17"/>
      <c r="E64" s="79"/>
      <c r="F64" s="212"/>
      <c r="G64" s="212"/>
      <c r="H64" s="212"/>
      <c r="I64" s="212"/>
      <c r="J64" s="212" t="s">
        <v>121</v>
      </c>
      <c r="K64" s="212"/>
      <c r="L64" s="232"/>
      <c r="M64" s="203" t="s">
        <v>30</v>
      </c>
      <c r="N64" s="194" t="s">
        <v>222</v>
      </c>
      <c r="O64" s="116" t="s">
        <v>28</v>
      </c>
      <c r="P64" s="115">
        <v>100000</v>
      </c>
    </row>
    <row r="65" spans="1:16" ht="18.75" customHeight="1">
      <c r="A65" s="78"/>
      <c r="B65" s="78"/>
      <c r="C65" s="78"/>
      <c r="D65" s="17"/>
      <c r="E65" s="79"/>
      <c r="F65" s="212"/>
      <c r="G65" s="212"/>
      <c r="H65" s="212"/>
      <c r="I65" s="212"/>
      <c r="J65" s="212"/>
      <c r="K65" s="212"/>
      <c r="L65" s="232"/>
      <c r="M65" s="203" t="s">
        <v>32</v>
      </c>
      <c r="N65" s="194" t="s">
        <v>220</v>
      </c>
      <c r="O65" s="116" t="s">
        <v>28</v>
      </c>
      <c r="P65" s="115">
        <v>60000</v>
      </c>
    </row>
    <row r="66" spans="1:16" ht="18.75" customHeight="1">
      <c r="A66" s="78"/>
      <c r="B66" s="78"/>
      <c r="C66" s="78"/>
      <c r="D66" s="17"/>
      <c r="E66" s="79"/>
      <c r="F66" s="212"/>
      <c r="G66" s="212"/>
      <c r="H66" s="212"/>
      <c r="I66" s="212"/>
      <c r="J66" s="212"/>
      <c r="K66" s="212"/>
      <c r="L66" s="232"/>
      <c r="M66" s="196" t="s">
        <v>31</v>
      </c>
      <c r="N66" s="194" t="s">
        <v>223</v>
      </c>
      <c r="O66" s="18" t="s">
        <v>28</v>
      </c>
      <c r="P66" s="19">
        <v>168000</v>
      </c>
    </row>
    <row r="67" spans="1:16" ht="18.75" customHeight="1">
      <c r="A67" s="78"/>
      <c r="B67" s="78"/>
      <c r="C67" s="78"/>
      <c r="D67" s="17"/>
      <c r="E67" s="79"/>
      <c r="F67" s="211"/>
      <c r="G67" s="212"/>
      <c r="H67" s="212"/>
      <c r="I67" s="211"/>
      <c r="J67" s="211"/>
      <c r="K67" s="211"/>
      <c r="L67" s="211"/>
      <c r="M67" s="197" t="s">
        <v>183</v>
      </c>
      <c r="N67" s="262" t="s">
        <v>221</v>
      </c>
      <c r="O67" s="116" t="s">
        <v>28</v>
      </c>
      <c r="P67" s="19">
        <v>240000</v>
      </c>
    </row>
    <row r="68" spans="1:16" ht="18.75" customHeight="1">
      <c r="A68" s="78"/>
      <c r="B68" s="78"/>
      <c r="C68" s="93" t="s">
        <v>21</v>
      </c>
      <c r="D68" s="33">
        <v>4600000</v>
      </c>
      <c r="E68" s="14" t="e">
        <f>D68-#REF!</f>
        <v>#REF!</v>
      </c>
      <c r="F68" s="225">
        <v>3700000</v>
      </c>
      <c r="G68" s="213">
        <f>SUM(I68:L68)</f>
        <v>3720000</v>
      </c>
      <c r="H68" s="204">
        <f>G68-F68</f>
        <v>20000</v>
      </c>
      <c r="I68" s="225"/>
      <c r="J68" s="225"/>
      <c r="K68" s="225">
        <v>720000</v>
      </c>
      <c r="L68" s="225">
        <v>3000000</v>
      </c>
      <c r="M68" s="239"/>
      <c r="N68" s="135"/>
      <c r="O68" s="35"/>
      <c r="P68" s="25">
        <f>P69+P70+P71</f>
        <v>3720000</v>
      </c>
    </row>
    <row r="69" spans="1:16" ht="18.75" customHeight="1">
      <c r="A69" s="78"/>
      <c r="B69" s="78"/>
      <c r="C69" s="78"/>
      <c r="D69" s="17"/>
      <c r="E69" s="79"/>
      <c r="F69" s="211"/>
      <c r="G69" s="212"/>
      <c r="H69" s="212"/>
      <c r="I69" s="211"/>
      <c r="J69" s="211"/>
      <c r="K69" s="211"/>
      <c r="L69" s="227"/>
      <c r="M69" s="196" t="s">
        <v>33</v>
      </c>
      <c r="N69" s="194" t="s">
        <v>218</v>
      </c>
      <c r="O69" s="18" t="s">
        <v>28</v>
      </c>
      <c r="P69" s="19">
        <v>3000000</v>
      </c>
    </row>
    <row r="70" spans="1:16" ht="18.75" customHeight="1">
      <c r="A70" s="78"/>
      <c r="B70" s="78"/>
      <c r="C70" s="67"/>
      <c r="D70" s="20"/>
      <c r="E70" s="21"/>
      <c r="F70" s="214"/>
      <c r="G70" s="213"/>
      <c r="H70" s="213"/>
      <c r="I70" s="214"/>
      <c r="J70" s="214"/>
      <c r="K70" s="214"/>
      <c r="L70" s="214"/>
      <c r="M70" s="217" t="s">
        <v>34</v>
      </c>
      <c r="N70" s="263" t="s">
        <v>219</v>
      </c>
      <c r="O70" s="22" t="s">
        <v>28</v>
      </c>
      <c r="P70" s="23">
        <v>600000</v>
      </c>
    </row>
    <row r="71" spans="1:16" ht="18.75" customHeight="1">
      <c r="A71" s="78"/>
      <c r="B71" s="78"/>
      <c r="C71" s="67"/>
      <c r="D71" s="20"/>
      <c r="E71" s="21"/>
      <c r="F71" s="213"/>
      <c r="G71" s="213"/>
      <c r="H71" s="213"/>
      <c r="I71" s="213"/>
      <c r="J71" s="213"/>
      <c r="K71" s="213"/>
      <c r="L71" s="213"/>
      <c r="M71" s="196" t="s">
        <v>227</v>
      </c>
      <c r="N71" s="309" t="s">
        <v>228</v>
      </c>
      <c r="O71" s="193" t="s">
        <v>229</v>
      </c>
      <c r="P71" s="179">
        <v>120000</v>
      </c>
    </row>
    <row r="72" spans="1:16" ht="18.75" customHeight="1">
      <c r="A72" s="78"/>
      <c r="B72" s="78"/>
      <c r="C72" s="67" t="s">
        <v>66</v>
      </c>
      <c r="D72" s="20">
        <v>5286000</v>
      </c>
      <c r="E72" s="14"/>
      <c r="F72" s="214">
        <v>5286000</v>
      </c>
      <c r="G72" s="213">
        <f>SUM(I72:L72)</f>
        <v>5918520</v>
      </c>
      <c r="H72" s="204">
        <f>G72-F72</f>
        <v>632520</v>
      </c>
      <c r="I72" s="214">
        <f>P72</f>
        <v>5918520</v>
      </c>
      <c r="J72" s="214"/>
      <c r="K72" s="214"/>
      <c r="L72" s="214"/>
      <c r="M72" s="217"/>
      <c r="N72" s="254"/>
      <c r="O72" s="39"/>
      <c r="P72" s="24">
        <f>P73+P74</f>
        <v>5918520</v>
      </c>
    </row>
    <row r="73" spans="1:16" ht="18.75" customHeight="1">
      <c r="A73" s="78"/>
      <c r="B73" s="78"/>
      <c r="C73" s="78"/>
      <c r="D73" s="26"/>
      <c r="E73" s="21"/>
      <c r="F73" s="230"/>
      <c r="G73" s="230"/>
      <c r="H73" s="230"/>
      <c r="I73" s="230"/>
      <c r="J73" s="231"/>
      <c r="K73" s="231"/>
      <c r="L73" s="231"/>
      <c r="M73" s="136" t="s">
        <v>124</v>
      </c>
      <c r="N73" s="134" t="s">
        <v>217</v>
      </c>
      <c r="O73" s="28" t="s">
        <v>28</v>
      </c>
      <c r="P73" s="40">
        <v>5280000</v>
      </c>
    </row>
    <row r="74" spans="1:16" ht="18.75" customHeight="1">
      <c r="A74" s="67"/>
      <c r="B74" s="67"/>
      <c r="C74" s="67"/>
      <c r="D74" s="20"/>
      <c r="E74" s="21"/>
      <c r="F74" s="214"/>
      <c r="G74" s="213"/>
      <c r="H74" s="213"/>
      <c r="I74" s="214"/>
      <c r="J74" s="214"/>
      <c r="K74" s="214"/>
      <c r="L74" s="214"/>
      <c r="M74" s="136" t="s">
        <v>248</v>
      </c>
      <c r="N74" s="317" t="s">
        <v>249</v>
      </c>
      <c r="O74" s="315" t="s">
        <v>250</v>
      </c>
      <c r="P74" s="318">
        <v>638520</v>
      </c>
    </row>
    <row r="75" spans="1:16" ht="18.75" customHeight="1">
      <c r="A75" s="434" t="s">
        <v>5</v>
      </c>
      <c r="B75" s="434"/>
      <c r="C75" s="434"/>
      <c r="D75" s="123">
        <v>50000</v>
      </c>
      <c r="E75" s="123" t="e">
        <f t="shared" ref="E75" si="2">E76</f>
        <v>#REF!</v>
      </c>
      <c r="F75" s="233">
        <f>F76</f>
        <v>100000</v>
      </c>
      <c r="G75" s="234">
        <f>G76</f>
        <v>450000</v>
      </c>
      <c r="H75" s="234">
        <f t="shared" ref="H75:H81" si="3">G75-F75</f>
        <v>350000</v>
      </c>
      <c r="I75" s="235">
        <f>I76</f>
        <v>150000</v>
      </c>
      <c r="J75" s="235">
        <f>J76</f>
        <v>0</v>
      </c>
      <c r="K75" s="235">
        <f>K76</f>
        <v>300000</v>
      </c>
      <c r="L75" s="235">
        <f>L76</f>
        <v>0</v>
      </c>
      <c r="M75" s="249"/>
      <c r="N75" s="264"/>
      <c r="O75" s="121"/>
      <c r="P75" s="122">
        <v>100000</v>
      </c>
    </row>
    <row r="76" spans="1:16" ht="18.75" customHeight="1">
      <c r="A76" s="15"/>
      <c r="B76" s="423" t="s">
        <v>22</v>
      </c>
      <c r="C76" s="423"/>
      <c r="D76" s="99">
        <v>50000</v>
      </c>
      <c r="E76" s="99" t="e">
        <f t="shared" ref="E76" si="4">E77+E78</f>
        <v>#REF!</v>
      </c>
      <c r="F76" s="206">
        <v>100000</v>
      </c>
      <c r="G76" s="206">
        <f>SUM(I76:L76)</f>
        <v>450000</v>
      </c>
      <c r="H76" s="206">
        <f t="shared" si="3"/>
        <v>350000</v>
      </c>
      <c r="I76" s="206">
        <f>I77+I78</f>
        <v>150000</v>
      </c>
      <c r="J76" s="206">
        <f>J77</f>
        <v>0</v>
      </c>
      <c r="K76" s="206">
        <f>K78</f>
        <v>300000</v>
      </c>
      <c r="L76" s="208">
        <v>0</v>
      </c>
      <c r="M76" s="244"/>
      <c r="N76" s="259"/>
      <c r="O76" s="102"/>
      <c r="P76" s="97">
        <f>P77+P78</f>
        <v>450000</v>
      </c>
    </row>
    <row r="77" spans="1:16" ht="18.75" customHeight="1">
      <c r="A77" s="78"/>
      <c r="B77" s="78"/>
      <c r="C77" s="67" t="s">
        <v>23</v>
      </c>
      <c r="D77" s="20">
        <v>0</v>
      </c>
      <c r="E77" s="21" t="e">
        <f>D77-#REF!</f>
        <v>#REF!</v>
      </c>
      <c r="F77" s="211">
        <v>0</v>
      </c>
      <c r="G77" s="213">
        <f>SUM(I77:L77)</f>
        <v>150000</v>
      </c>
      <c r="H77" s="204">
        <f t="shared" si="3"/>
        <v>150000</v>
      </c>
      <c r="I77" s="211">
        <v>150000</v>
      </c>
      <c r="J77" s="211">
        <v>0</v>
      </c>
      <c r="K77" s="211">
        <v>0</v>
      </c>
      <c r="L77" s="211"/>
      <c r="M77" s="217" t="s">
        <v>236</v>
      </c>
      <c r="N77" s="254" t="s">
        <v>240</v>
      </c>
      <c r="O77" s="39"/>
      <c r="P77" s="41">
        <v>150000</v>
      </c>
    </row>
    <row r="78" spans="1:16" ht="18.75" customHeight="1">
      <c r="A78" s="78"/>
      <c r="B78" s="78"/>
      <c r="C78" s="93" t="s">
        <v>24</v>
      </c>
      <c r="D78" s="33">
        <v>50000</v>
      </c>
      <c r="E78" s="14" t="e">
        <f>D78-#REF!</f>
        <v>#REF!</v>
      </c>
      <c r="F78" s="209">
        <v>100000</v>
      </c>
      <c r="G78" s="213">
        <f>SUM(I78:L78)</f>
        <v>300000</v>
      </c>
      <c r="H78" s="204">
        <f t="shared" si="3"/>
        <v>200000</v>
      </c>
      <c r="I78" s="209">
        <v>0</v>
      </c>
      <c r="J78" s="209">
        <v>0</v>
      </c>
      <c r="K78" s="209">
        <f>P78</f>
        <v>300000</v>
      </c>
      <c r="L78" s="209">
        <v>0</v>
      </c>
      <c r="M78" s="126" t="s">
        <v>50</v>
      </c>
      <c r="N78" s="135" t="s">
        <v>241</v>
      </c>
      <c r="O78" s="22" t="s">
        <v>28</v>
      </c>
      <c r="P78" s="312">
        <v>300000</v>
      </c>
    </row>
    <row r="79" spans="1:16" ht="18.75" customHeight="1">
      <c r="A79" s="434" t="s">
        <v>170</v>
      </c>
      <c r="B79" s="434"/>
      <c r="C79" s="434"/>
      <c r="D79" s="123">
        <v>4148000</v>
      </c>
      <c r="E79" s="123" t="e">
        <f t="shared" ref="E79" si="5">E80+E85</f>
        <v>#REF!</v>
      </c>
      <c r="F79" s="233">
        <f>F80+F85</f>
        <v>3706000</v>
      </c>
      <c r="G79" s="233">
        <f>G80+G85</f>
        <v>4046000</v>
      </c>
      <c r="H79" s="233">
        <f t="shared" si="3"/>
        <v>340000</v>
      </c>
      <c r="I79" s="233">
        <f>I80+I85</f>
        <v>696000</v>
      </c>
      <c r="J79" s="233">
        <f t="shared" ref="J79:L79" si="6">J80+J85</f>
        <v>700000</v>
      </c>
      <c r="K79" s="233">
        <f t="shared" si="6"/>
        <v>1150000</v>
      </c>
      <c r="L79" s="233">
        <f t="shared" si="6"/>
        <v>1500000</v>
      </c>
      <c r="M79" s="249"/>
      <c r="N79" s="265"/>
      <c r="O79" s="121"/>
      <c r="P79" s="122">
        <v>4341250</v>
      </c>
    </row>
    <row r="80" spans="1:16" ht="18.75" customHeight="1">
      <c r="A80" s="78"/>
      <c r="B80" s="423" t="s">
        <v>25</v>
      </c>
      <c r="C80" s="423"/>
      <c r="D80" s="99">
        <v>2150000</v>
      </c>
      <c r="E80" s="99" t="e">
        <f t="shared" ref="E80" si="7">SUM(E81+E83)</f>
        <v>#REF!</v>
      </c>
      <c r="F80" s="206">
        <f>F81+F83</f>
        <v>1600000</v>
      </c>
      <c r="G80" s="206">
        <f>G81+G83</f>
        <v>1600000</v>
      </c>
      <c r="H80" s="206">
        <f t="shared" si="3"/>
        <v>0</v>
      </c>
      <c r="I80" s="206">
        <f t="shared" ref="I80" si="8">SUM(I81+I83)</f>
        <v>0</v>
      </c>
      <c r="J80" s="206">
        <v>0</v>
      </c>
      <c r="K80" s="206">
        <f>K81+K83</f>
        <v>100000</v>
      </c>
      <c r="L80" s="206">
        <f>L81+L83</f>
        <v>1500000</v>
      </c>
      <c r="M80" s="244"/>
      <c r="N80" s="266"/>
      <c r="O80" s="102"/>
      <c r="P80" s="98">
        <f>P81+P83</f>
        <v>1600000</v>
      </c>
    </row>
    <row r="81" spans="1:16" ht="18.75" customHeight="1">
      <c r="A81" s="78"/>
      <c r="B81" s="78"/>
      <c r="C81" s="67" t="s">
        <v>91</v>
      </c>
      <c r="D81" s="20">
        <v>0</v>
      </c>
      <c r="E81" s="14" t="e">
        <f>D81-#REF!</f>
        <v>#REF!</v>
      </c>
      <c r="F81" s="209">
        <v>100000</v>
      </c>
      <c r="G81" s="213">
        <f>SUM(I81:L81)</f>
        <v>100000</v>
      </c>
      <c r="H81" s="204">
        <f t="shared" si="3"/>
        <v>0</v>
      </c>
      <c r="I81" s="209"/>
      <c r="J81" s="209">
        <v>0</v>
      </c>
      <c r="K81" s="209">
        <v>100000</v>
      </c>
      <c r="L81" s="209">
        <v>0</v>
      </c>
      <c r="M81" s="126"/>
      <c r="N81" s="267"/>
      <c r="O81" s="35"/>
      <c r="P81" s="16">
        <f>P82</f>
        <v>100000</v>
      </c>
    </row>
    <row r="82" spans="1:16" ht="18.75" customHeight="1">
      <c r="A82" s="78"/>
      <c r="B82" s="78"/>
      <c r="C82" s="78"/>
      <c r="D82" s="33"/>
      <c r="E82" s="79"/>
      <c r="F82" s="225"/>
      <c r="G82" s="209"/>
      <c r="H82" s="209"/>
      <c r="I82" s="209"/>
      <c r="J82" s="209"/>
      <c r="K82" s="209"/>
      <c r="L82" s="209"/>
      <c r="M82" s="250" t="s">
        <v>92</v>
      </c>
      <c r="N82" s="267" t="s">
        <v>185</v>
      </c>
      <c r="O82" s="183" t="s">
        <v>28</v>
      </c>
      <c r="P82" s="36">
        <v>100000</v>
      </c>
    </row>
    <row r="83" spans="1:16" ht="18.75" customHeight="1">
      <c r="A83" s="78"/>
      <c r="B83" s="78"/>
      <c r="C83" s="163" t="s">
        <v>93</v>
      </c>
      <c r="D83" s="20">
        <v>2150000</v>
      </c>
      <c r="E83" s="21"/>
      <c r="F83" s="214">
        <v>1500000</v>
      </c>
      <c r="G83" s="213">
        <f>SUM(I83:L83)</f>
        <v>1500000</v>
      </c>
      <c r="H83" s="204">
        <f>G83-F83</f>
        <v>0</v>
      </c>
      <c r="I83" s="214"/>
      <c r="J83" s="214"/>
      <c r="K83" s="236"/>
      <c r="L83" s="214">
        <v>1500000</v>
      </c>
      <c r="M83" s="126"/>
      <c r="N83" s="268"/>
      <c r="O83" s="39"/>
      <c r="P83" s="24">
        <f>P84</f>
        <v>1500000</v>
      </c>
    </row>
    <row r="84" spans="1:16" ht="18.75" customHeight="1">
      <c r="A84" s="78"/>
      <c r="B84" s="78"/>
      <c r="C84" s="78"/>
      <c r="D84" s="17"/>
      <c r="E84" s="79"/>
      <c r="F84" s="211"/>
      <c r="G84" s="212"/>
      <c r="H84" s="212"/>
      <c r="I84" s="211"/>
      <c r="J84" s="211"/>
      <c r="K84" s="211"/>
      <c r="L84" s="211"/>
      <c r="M84" s="201" t="s">
        <v>94</v>
      </c>
      <c r="N84" s="269" t="s">
        <v>184</v>
      </c>
      <c r="O84" s="42" t="s">
        <v>28</v>
      </c>
      <c r="P84" s="40">
        <v>1500000</v>
      </c>
    </row>
    <row r="85" spans="1:16" ht="18.75" customHeight="1">
      <c r="A85" s="78"/>
      <c r="B85" s="444" t="s">
        <v>26</v>
      </c>
      <c r="C85" s="444"/>
      <c r="D85" s="57">
        <v>1998000</v>
      </c>
      <c r="E85" s="57" t="e">
        <f>E86+E88+E91+E93+E97+E100+E104</f>
        <v>#REF!</v>
      </c>
      <c r="F85" s="215">
        <f>F86+F88+F91+F93+F97+F100+F104</f>
        <v>2106000</v>
      </c>
      <c r="G85" s="215">
        <f>SUM(I85:L85)</f>
        <v>2446000</v>
      </c>
      <c r="H85" s="215">
        <f>G85-F85</f>
        <v>340000</v>
      </c>
      <c r="I85" s="215">
        <f>I86+I88+I91+I93+I97+I100+I104</f>
        <v>696000</v>
      </c>
      <c r="J85" s="215">
        <f>J86+J88+J91+J93+J97+J100+J104</f>
        <v>700000</v>
      </c>
      <c r="K85" s="215">
        <f>K86+K88+K91+K93+K97+K100+K104</f>
        <v>1050000</v>
      </c>
      <c r="L85" s="215">
        <f>L86+L88+L91+L93+L97+L100+L104</f>
        <v>0</v>
      </c>
      <c r="M85" s="251"/>
      <c r="N85" s="270"/>
      <c r="O85" s="58"/>
      <c r="P85" s="59">
        <f>P86+P88+P91+P93+P97+P100+P104</f>
        <v>2446000</v>
      </c>
    </row>
    <row r="86" spans="1:16" ht="18.75" customHeight="1">
      <c r="A86" s="78"/>
      <c r="B86" s="78"/>
      <c r="C86" s="187" t="s">
        <v>38</v>
      </c>
      <c r="D86" s="20">
        <v>300000</v>
      </c>
      <c r="E86" s="14" t="e">
        <f>D86-#REF!</f>
        <v>#REF!</v>
      </c>
      <c r="F86" s="214">
        <v>60000</v>
      </c>
      <c r="G86" s="213">
        <f>SUM(I86:L86)</f>
        <v>200000</v>
      </c>
      <c r="H86" s="204">
        <f>G86-F86</f>
        <v>140000</v>
      </c>
      <c r="I86" s="214"/>
      <c r="J86" s="214">
        <v>0</v>
      </c>
      <c r="K86" s="236">
        <v>200000</v>
      </c>
      <c r="L86" s="214">
        <v>0</v>
      </c>
      <c r="M86" s="217"/>
      <c r="N86" s="268"/>
      <c r="O86" s="39"/>
      <c r="P86" s="24">
        <f>P87</f>
        <v>200000</v>
      </c>
    </row>
    <row r="87" spans="1:16" ht="18.75" customHeight="1">
      <c r="A87" s="78"/>
      <c r="B87" s="78"/>
      <c r="C87" s="78"/>
      <c r="D87" s="78"/>
      <c r="E87" s="78"/>
      <c r="F87" s="196"/>
      <c r="G87" s="203"/>
      <c r="H87" s="203"/>
      <c r="I87" s="196"/>
      <c r="J87" s="196"/>
      <c r="K87" s="196"/>
      <c r="L87" s="196"/>
      <c r="M87" s="196" t="s">
        <v>95</v>
      </c>
      <c r="N87" s="269" t="s">
        <v>230</v>
      </c>
      <c r="O87" s="18" t="s">
        <v>28</v>
      </c>
      <c r="P87" s="40">
        <v>200000</v>
      </c>
    </row>
    <row r="88" spans="1:16" ht="18.75" customHeight="1">
      <c r="A88" s="78"/>
      <c r="B88" s="78"/>
      <c r="C88" s="93" t="s">
        <v>47</v>
      </c>
      <c r="D88" s="33">
        <v>50000</v>
      </c>
      <c r="E88" s="14" t="e">
        <f>D88-#REF!</f>
        <v>#REF!</v>
      </c>
      <c r="F88" s="209">
        <v>296000</v>
      </c>
      <c r="G88" s="213">
        <f>SUM(I88:L88)</f>
        <v>196000</v>
      </c>
      <c r="H88" s="204">
        <f>G88-F88</f>
        <v>-100000</v>
      </c>
      <c r="I88" s="209">
        <v>96000</v>
      </c>
      <c r="J88" s="209">
        <v>100000</v>
      </c>
      <c r="K88" s="209"/>
      <c r="L88" s="209"/>
      <c r="M88" s="126"/>
      <c r="N88" s="267"/>
      <c r="O88" s="35"/>
      <c r="P88" s="16">
        <f>P89+P90</f>
        <v>196000</v>
      </c>
    </row>
    <row r="89" spans="1:16" ht="18.75" customHeight="1">
      <c r="A89" s="78"/>
      <c r="B89" s="78"/>
      <c r="C89" s="186"/>
      <c r="D89" s="96"/>
      <c r="E89" s="21"/>
      <c r="F89" s="213"/>
      <c r="G89" s="213"/>
      <c r="H89" s="213"/>
      <c r="I89" s="213"/>
      <c r="J89" s="213"/>
      <c r="K89" s="213"/>
      <c r="L89" s="213"/>
      <c r="M89" s="197" t="s">
        <v>231</v>
      </c>
      <c r="N89" s="313" t="s">
        <v>242</v>
      </c>
      <c r="O89" s="177" t="s">
        <v>28</v>
      </c>
      <c r="P89" s="182">
        <v>96000</v>
      </c>
    </row>
    <row r="90" spans="1:16" ht="18.75" customHeight="1">
      <c r="A90" s="78"/>
      <c r="B90" s="78"/>
      <c r="C90" s="310"/>
      <c r="D90" s="96"/>
      <c r="E90" s="21"/>
      <c r="F90" s="213"/>
      <c r="G90" s="213"/>
      <c r="H90" s="213"/>
      <c r="I90" s="213"/>
      <c r="J90" s="213"/>
      <c r="K90" s="213"/>
      <c r="L90" s="213"/>
      <c r="M90" s="197" t="s">
        <v>232</v>
      </c>
      <c r="N90" s="311" t="s">
        <v>233</v>
      </c>
      <c r="O90" s="193" t="s">
        <v>229</v>
      </c>
      <c r="P90" s="182">
        <v>100000</v>
      </c>
    </row>
    <row r="91" spans="1:16" ht="18.75" customHeight="1">
      <c r="A91" s="78"/>
      <c r="B91" s="78"/>
      <c r="C91" s="176" t="s">
        <v>107</v>
      </c>
      <c r="D91" s="185"/>
      <c r="E91" s="21" t="e">
        <f>D91-#REF!</f>
        <v>#REF!</v>
      </c>
      <c r="F91" s="213">
        <v>0</v>
      </c>
      <c r="G91" s="213"/>
      <c r="H91" s="213"/>
      <c r="I91" s="213"/>
      <c r="J91" s="213"/>
      <c r="K91" s="213"/>
      <c r="L91" s="213">
        <v>0</v>
      </c>
      <c r="M91" s="197"/>
      <c r="N91" s="202"/>
      <c r="O91" s="181"/>
      <c r="P91" s="184">
        <v>0</v>
      </c>
    </row>
    <row r="92" spans="1:16" ht="18.75" customHeight="1">
      <c r="A92" s="78"/>
      <c r="B92" s="78"/>
      <c r="C92" s="78"/>
      <c r="D92" s="78"/>
      <c r="E92" s="79"/>
      <c r="F92" s="211"/>
      <c r="G92" s="212"/>
      <c r="H92" s="212"/>
      <c r="I92" s="211"/>
      <c r="J92" s="211"/>
      <c r="K92" s="211"/>
      <c r="L92" s="211"/>
      <c r="M92" s="196" t="s">
        <v>187</v>
      </c>
      <c r="N92" s="269"/>
      <c r="O92" s="31"/>
      <c r="P92" s="40"/>
    </row>
    <row r="93" spans="1:16" ht="18.75" customHeight="1">
      <c r="A93" s="78"/>
      <c r="B93" s="78"/>
      <c r="C93" s="93" t="s">
        <v>96</v>
      </c>
      <c r="D93" s="13">
        <v>1100000</v>
      </c>
      <c r="E93" s="13" t="e">
        <f>#REF!</f>
        <v>#REF!</v>
      </c>
      <c r="F93" s="238">
        <v>1200000</v>
      </c>
      <c r="G93" s="213">
        <f>SUM(I93:L93)</f>
        <v>1500000</v>
      </c>
      <c r="H93" s="204">
        <f>G93-F93</f>
        <v>300000</v>
      </c>
      <c r="I93" s="209">
        <v>500000</v>
      </c>
      <c r="J93" s="209">
        <v>500000</v>
      </c>
      <c r="K93" s="209">
        <v>500000</v>
      </c>
      <c r="L93" s="209">
        <v>0</v>
      </c>
      <c r="M93" s="126"/>
      <c r="N93" s="267"/>
      <c r="O93" s="37"/>
      <c r="P93" s="16">
        <f>P94+P95+P96</f>
        <v>1500000</v>
      </c>
    </row>
    <row r="94" spans="1:16" ht="18.75" customHeight="1">
      <c r="A94" s="78"/>
      <c r="B94" s="78"/>
      <c r="C94" s="15"/>
      <c r="D94" s="44"/>
      <c r="E94" s="15"/>
      <c r="F94" s="136"/>
      <c r="G94" s="136"/>
      <c r="H94" s="136"/>
      <c r="I94" s="136"/>
      <c r="J94" s="136"/>
      <c r="K94" s="136"/>
      <c r="L94" s="136"/>
      <c r="M94" s="136" t="s">
        <v>139</v>
      </c>
      <c r="N94" s="271" t="s">
        <v>369</v>
      </c>
      <c r="O94" s="180" t="s">
        <v>28</v>
      </c>
      <c r="P94" s="132">
        <v>1000000</v>
      </c>
    </row>
    <row r="95" spans="1:16" ht="18.75" customHeight="1">
      <c r="A95" s="78"/>
      <c r="B95" s="78"/>
      <c r="C95" s="78"/>
      <c r="D95" s="43"/>
      <c r="E95" s="78"/>
      <c r="F95" s="196"/>
      <c r="G95" s="203"/>
      <c r="H95" s="203"/>
      <c r="I95" s="196"/>
      <c r="J95" s="196"/>
      <c r="K95" s="196"/>
      <c r="L95" s="237"/>
      <c r="M95" s="203" t="s">
        <v>97</v>
      </c>
      <c r="N95" s="269" t="s">
        <v>241</v>
      </c>
      <c r="O95" s="31" t="s">
        <v>28</v>
      </c>
      <c r="P95" s="40">
        <v>300000</v>
      </c>
    </row>
    <row r="96" spans="1:16" ht="18.75" customHeight="1">
      <c r="A96" s="78"/>
      <c r="B96" s="78"/>
      <c r="C96" s="67"/>
      <c r="D96" s="96"/>
      <c r="E96" s="67"/>
      <c r="F96" s="217"/>
      <c r="G96" s="197"/>
      <c r="H96" s="197"/>
      <c r="I96" s="217"/>
      <c r="J96" s="217"/>
      <c r="K96" s="217"/>
      <c r="L96" s="219"/>
      <c r="M96" s="197" t="s">
        <v>125</v>
      </c>
      <c r="N96" s="202" t="s">
        <v>370</v>
      </c>
      <c r="O96" s="181" t="s">
        <v>28</v>
      </c>
      <c r="P96" s="182">
        <v>200000</v>
      </c>
    </row>
    <row r="97" spans="1:16" ht="18.75" customHeight="1">
      <c r="A97" s="78"/>
      <c r="B97" s="78"/>
      <c r="C97" s="125" t="s">
        <v>98</v>
      </c>
      <c r="D97" s="33">
        <v>200000</v>
      </c>
      <c r="E97" s="14" t="e">
        <f>D97-#REF!</f>
        <v>#REF!</v>
      </c>
      <c r="F97" s="209">
        <v>100000</v>
      </c>
      <c r="G97" s="213">
        <f>SUM(I97:L97)</f>
        <v>300000</v>
      </c>
      <c r="H97" s="204">
        <f>G97-F97</f>
        <v>200000</v>
      </c>
      <c r="I97" s="226">
        <v>100000</v>
      </c>
      <c r="J97" s="209">
        <v>100000</v>
      </c>
      <c r="K97" s="209">
        <v>100000</v>
      </c>
      <c r="L97" s="209"/>
      <c r="M97" s="126"/>
      <c r="N97" s="267"/>
      <c r="O97" s="35"/>
      <c r="P97" s="16">
        <f>P98+P99</f>
        <v>300000</v>
      </c>
    </row>
    <row r="98" spans="1:16" ht="18.75" customHeight="1">
      <c r="A98" s="78"/>
      <c r="B98" s="78"/>
      <c r="C98" s="78"/>
      <c r="D98" s="17"/>
      <c r="E98" s="79"/>
      <c r="F98" s="211"/>
      <c r="G98" s="212"/>
      <c r="H98" s="212"/>
      <c r="I98" s="227"/>
      <c r="J98" s="211"/>
      <c r="K98" s="211"/>
      <c r="L98" s="211"/>
      <c r="M98" s="196" t="s">
        <v>234</v>
      </c>
      <c r="N98" s="269" t="s">
        <v>166</v>
      </c>
      <c r="O98" s="116" t="s">
        <v>28</v>
      </c>
      <c r="P98" s="40">
        <v>100000</v>
      </c>
    </row>
    <row r="99" spans="1:16" ht="18.75" customHeight="1">
      <c r="A99" s="78"/>
      <c r="B99" s="78"/>
      <c r="C99" s="78"/>
      <c r="D99" s="17"/>
      <c r="E99" s="79"/>
      <c r="F99" s="211"/>
      <c r="G99" s="212"/>
      <c r="H99" s="212"/>
      <c r="I99" s="227"/>
      <c r="J99" s="211"/>
      <c r="K99" s="211"/>
      <c r="L99" s="211"/>
      <c r="M99" s="196" t="s">
        <v>99</v>
      </c>
      <c r="N99" s="269" t="s">
        <v>267</v>
      </c>
      <c r="O99" s="31" t="s">
        <v>28</v>
      </c>
      <c r="P99" s="40">
        <v>200000</v>
      </c>
    </row>
    <row r="100" spans="1:16" ht="18.75" customHeight="1">
      <c r="A100" s="78"/>
      <c r="B100" s="78"/>
      <c r="C100" s="93" t="s">
        <v>100</v>
      </c>
      <c r="D100" s="33">
        <v>320000</v>
      </c>
      <c r="E100" s="33">
        <v>320000</v>
      </c>
      <c r="F100" s="204">
        <v>350000</v>
      </c>
      <c r="G100" s="213">
        <f>SUM(I100:L100)</f>
        <v>200000</v>
      </c>
      <c r="H100" s="204">
        <f>G100-F100</f>
        <v>-150000</v>
      </c>
      <c r="I100" s="226"/>
      <c r="J100" s="209"/>
      <c r="K100" s="241">
        <v>200000</v>
      </c>
      <c r="L100" s="226">
        <v>0</v>
      </c>
      <c r="M100" s="126"/>
      <c r="N100" s="267"/>
      <c r="O100" s="35"/>
      <c r="P100" s="16">
        <f>P101+P102+P103</f>
        <v>200000</v>
      </c>
    </row>
    <row r="101" spans="1:16" ht="18.75" customHeight="1">
      <c r="A101" s="78"/>
      <c r="B101" s="78"/>
      <c r="C101" s="78"/>
      <c r="D101" s="17"/>
      <c r="E101" s="79"/>
      <c r="F101" s="211"/>
      <c r="G101" s="212"/>
      <c r="H101" s="212"/>
      <c r="I101" s="211"/>
      <c r="J101" s="211"/>
      <c r="K101" s="211"/>
      <c r="L101" s="211"/>
      <c r="M101" s="196" t="s">
        <v>101</v>
      </c>
      <c r="N101" s="269"/>
      <c r="O101" s="31"/>
      <c r="P101" s="40">
        <v>0</v>
      </c>
    </row>
    <row r="102" spans="1:16" ht="18.75" customHeight="1">
      <c r="A102" s="78"/>
      <c r="B102" s="78"/>
      <c r="C102" s="78"/>
      <c r="D102" s="17"/>
      <c r="E102" s="79"/>
      <c r="F102" s="211"/>
      <c r="G102" s="212"/>
      <c r="H102" s="212"/>
      <c r="I102" s="211"/>
      <c r="J102" s="211"/>
      <c r="K102" s="211"/>
      <c r="L102" s="211"/>
      <c r="M102" s="196" t="s">
        <v>126</v>
      </c>
      <c r="N102" s="269" t="s">
        <v>235</v>
      </c>
      <c r="O102" s="31" t="s">
        <v>28</v>
      </c>
      <c r="P102" s="40">
        <v>100000</v>
      </c>
    </row>
    <row r="103" spans="1:16" ht="18.75" customHeight="1">
      <c r="A103" s="78"/>
      <c r="B103" s="78"/>
      <c r="C103" s="78"/>
      <c r="D103" s="17"/>
      <c r="E103" s="79"/>
      <c r="F103" s="211"/>
      <c r="G103" s="212"/>
      <c r="H103" s="212"/>
      <c r="I103" s="211"/>
      <c r="J103" s="211"/>
      <c r="K103" s="211"/>
      <c r="L103" s="211"/>
      <c r="M103" s="196" t="s">
        <v>102</v>
      </c>
      <c r="N103" s="269" t="s">
        <v>222</v>
      </c>
      <c r="O103" s="31" t="s">
        <v>28</v>
      </c>
      <c r="P103" s="40">
        <v>100000</v>
      </c>
    </row>
    <row r="104" spans="1:16" ht="18.75" customHeight="1">
      <c r="A104" s="78"/>
      <c r="B104" s="445"/>
      <c r="C104" s="113" t="s">
        <v>120</v>
      </c>
      <c r="D104" s="33">
        <v>28000</v>
      </c>
      <c r="E104" s="33" t="e">
        <f>#REF!</f>
        <v>#REF!</v>
      </c>
      <c r="F104" s="204">
        <v>100000</v>
      </c>
      <c r="G104" s="213">
        <f>SUM(I104:L104)</f>
        <v>50000</v>
      </c>
      <c r="H104" s="204">
        <f>G104-F104</f>
        <v>-50000</v>
      </c>
      <c r="I104" s="209"/>
      <c r="J104" s="209"/>
      <c r="K104" s="209">
        <v>50000</v>
      </c>
      <c r="L104" s="209"/>
      <c r="M104" s="126"/>
      <c r="N104" s="267"/>
      <c r="O104" s="37"/>
      <c r="P104" s="16">
        <f>P105</f>
        <v>50000</v>
      </c>
    </row>
    <row r="105" spans="1:16" ht="18.75" customHeight="1">
      <c r="A105" s="78"/>
      <c r="B105" s="446"/>
      <c r="C105" s="78"/>
      <c r="D105" s="17"/>
      <c r="E105" s="79"/>
      <c r="F105" s="211"/>
      <c r="G105" s="212"/>
      <c r="H105" s="212"/>
      <c r="I105" s="211"/>
      <c r="J105" s="211"/>
      <c r="K105" s="211"/>
      <c r="L105" s="211"/>
      <c r="M105" s="196" t="s">
        <v>72</v>
      </c>
      <c r="N105" s="269" t="s">
        <v>253</v>
      </c>
      <c r="O105" s="31" t="s">
        <v>28</v>
      </c>
      <c r="P105" s="40">
        <v>50000</v>
      </c>
    </row>
    <row r="106" spans="1:16" ht="18.75" customHeight="1">
      <c r="A106" s="78"/>
      <c r="B106" s="78"/>
      <c r="C106" s="78"/>
      <c r="D106" s="17"/>
      <c r="E106" s="79"/>
      <c r="F106" s="211"/>
      <c r="G106" s="212"/>
      <c r="H106" s="212"/>
      <c r="I106" s="211"/>
      <c r="J106" s="211"/>
      <c r="K106" s="211"/>
      <c r="L106" s="211"/>
      <c r="M106" s="196"/>
      <c r="N106" s="269"/>
      <c r="O106" s="31"/>
      <c r="P106" s="40"/>
    </row>
    <row r="107" spans="1:16" ht="18.75" customHeight="1">
      <c r="A107" s="422" t="s">
        <v>6</v>
      </c>
      <c r="B107" s="422"/>
      <c r="C107" s="422"/>
      <c r="D107" s="33">
        <v>500000</v>
      </c>
      <c r="E107" s="33" t="e">
        <f t="shared" ref="E107:E108" si="9">E108</f>
        <v>#REF!</v>
      </c>
      <c r="F107" s="204">
        <f>F108</f>
        <v>2426790</v>
      </c>
      <c r="G107" s="240">
        <f>K107</f>
        <v>827080</v>
      </c>
      <c r="H107" s="204">
        <f>H108</f>
        <v>-1599710</v>
      </c>
      <c r="I107" s="209"/>
      <c r="J107" s="209">
        <f t="shared" ref="J107:L108" si="10">J108</f>
        <v>0</v>
      </c>
      <c r="K107" s="209">
        <f t="shared" si="10"/>
        <v>827080</v>
      </c>
      <c r="L107" s="209">
        <f t="shared" si="10"/>
        <v>0</v>
      </c>
      <c r="M107" s="126"/>
      <c r="N107" s="267"/>
      <c r="O107" s="35"/>
      <c r="P107" s="16">
        <f>P108</f>
        <v>827080</v>
      </c>
    </row>
    <row r="108" spans="1:16" ht="18.75" customHeight="1">
      <c r="A108" s="15"/>
      <c r="B108" s="444" t="s">
        <v>6</v>
      </c>
      <c r="C108" s="444"/>
      <c r="D108" s="57">
        <v>500000</v>
      </c>
      <c r="E108" s="57" t="e">
        <f t="shared" si="9"/>
        <v>#REF!</v>
      </c>
      <c r="F108" s="215">
        <f>F109</f>
        <v>2426790</v>
      </c>
      <c r="G108" s="242">
        <f>G109</f>
        <v>827080</v>
      </c>
      <c r="H108" s="242">
        <f>H109</f>
        <v>-1599710</v>
      </c>
      <c r="I108" s="216"/>
      <c r="J108" s="216">
        <f t="shared" si="10"/>
        <v>0</v>
      </c>
      <c r="K108" s="216">
        <f t="shared" si="10"/>
        <v>827080</v>
      </c>
      <c r="L108" s="216">
        <f t="shared" si="10"/>
        <v>0</v>
      </c>
      <c r="M108" s="243"/>
      <c r="N108" s="270"/>
      <c r="O108" s="58"/>
      <c r="P108" s="59">
        <f>P109</f>
        <v>827080</v>
      </c>
    </row>
    <row r="109" spans="1:16" ht="18.75" customHeight="1">
      <c r="A109" s="78"/>
      <c r="B109" s="15"/>
      <c r="C109" s="125" t="s">
        <v>6</v>
      </c>
      <c r="D109" s="33">
        <v>500000</v>
      </c>
      <c r="E109" s="33" t="e">
        <f>#REF!</f>
        <v>#REF!</v>
      </c>
      <c r="F109" s="204">
        <v>2426790</v>
      </c>
      <c r="G109" s="240">
        <f>I109+J109+K109+L109</f>
        <v>827080</v>
      </c>
      <c r="H109" s="240">
        <f>G109-F109</f>
        <v>-1599710</v>
      </c>
      <c r="I109" s="209"/>
      <c r="J109" s="209"/>
      <c r="K109" s="209">
        <v>827080</v>
      </c>
      <c r="L109" s="209"/>
      <c r="M109" s="217" t="s">
        <v>127</v>
      </c>
      <c r="N109" s="267" t="s">
        <v>266</v>
      </c>
      <c r="O109" s="39" t="s">
        <v>28</v>
      </c>
      <c r="P109" s="36">
        <v>827080</v>
      </c>
    </row>
    <row r="110" spans="1:16" ht="18.75" customHeight="1">
      <c r="A110" s="67"/>
      <c r="B110" s="67"/>
      <c r="C110" s="67"/>
      <c r="D110" s="20"/>
      <c r="E110" s="21"/>
      <c r="F110" s="214"/>
      <c r="G110" s="213"/>
      <c r="H110" s="213"/>
      <c r="I110" s="214"/>
      <c r="J110" s="214"/>
      <c r="K110" s="214"/>
      <c r="L110" s="214"/>
      <c r="M110" s="217"/>
      <c r="N110" s="268"/>
      <c r="O110" s="39"/>
      <c r="P110" s="41"/>
    </row>
  </sheetData>
  <mergeCells count="19">
    <mergeCell ref="B80:C80"/>
    <mergeCell ref="B85:C85"/>
    <mergeCell ref="B104:B105"/>
    <mergeCell ref="A107:C107"/>
    <mergeCell ref="B108:C108"/>
    <mergeCell ref="B76:C76"/>
    <mergeCell ref="A79:C79"/>
    <mergeCell ref="I3:L3"/>
    <mergeCell ref="M3:P4"/>
    <mergeCell ref="A75:C75"/>
    <mergeCell ref="A3:C3"/>
    <mergeCell ref="D3:D4"/>
    <mergeCell ref="E3:E4"/>
    <mergeCell ref="A5:C5"/>
    <mergeCell ref="A6:C6"/>
    <mergeCell ref="B7:C7"/>
    <mergeCell ref="B43:C43"/>
    <mergeCell ref="B47:C47"/>
    <mergeCell ref="B26:C26"/>
  </mergeCells>
  <phoneticPr fontId="3" type="noConversion"/>
  <pageMargins left="0" right="0" top="0.51181102362204722" bottom="0.39370078740157483" header="0.51181102362204722" footer="0.19685039370078741"/>
  <pageSetup paperSize="9" orientation="landscape" horizontalDpi="300" verticalDpi="300" r:id="rId1"/>
  <headerFooter alignWithMargins="0"/>
  <rowBreaks count="1" manualBreakCount="1">
    <brk id="4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A18" sqref="A18"/>
    </sheetView>
  </sheetViews>
  <sheetFormatPr defaultRowHeight="13.5"/>
  <cols>
    <col min="1" max="1" width="6.21875" style="323" customWidth="1"/>
    <col min="2" max="2" width="4.33203125" style="323" customWidth="1"/>
    <col min="3" max="3" width="9" style="323" customWidth="1"/>
    <col min="4" max="4" width="6.77734375" style="323" customWidth="1"/>
    <col min="5" max="5" width="5.21875" style="323" customWidth="1"/>
    <col min="6" max="6" width="11.5546875" style="362" customWidth="1"/>
    <col min="7" max="7" width="8.88671875" style="323" customWidth="1"/>
    <col min="8" max="8" width="8.44140625" style="323" customWidth="1"/>
    <col min="9" max="9" width="29.21875" style="323" customWidth="1"/>
    <col min="10" max="10" width="27.109375" style="323" customWidth="1"/>
    <col min="11" max="16384" width="8.88671875" style="323"/>
  </cols>
  <sheetData>
    <row r="1" spans="1:10" s="344" customFormat="1" ht="30.75" customHeight="1">
      <c r="A1" s="466" t="s">
        <v>360</v>
      </c>
      <c r="B1" s="466"/>
      <c r="C1" s="466"/>
      <c r="D1" s="466"/>
      <c r="E1" s="466"/>
      <c r="F1" s="466"/>
      <c r="G1" s="466"/>
      <c r="H1" s="466"/>
      <c r="I1" s="466"/>
      <c r="J1" s="466"/>
    </row>
    <row r="2" spans="1:10" ht="13.5" customHeight="1">
      <c r="A2" s="345"/>
      <c r="B2" s="345"/>
      <c r="C2" s="345"/>
      <c r="D2" s="345"/>
      <c r="E2" s="345"/>
      <c r="F2" s="346"/>
      <c r="G2" s="345"/>
      <c r="H2" s="345"/>
      <c r="I2" s="345"/>
      <c r="J2" s="345"/>
    </row>
    <row r="3" spans="1:10" s="347" customFormat="1" ht="22.5" customHeight="1">
      <c r="A3" s="467" t="s">
        <v>291</v>
      </c>
      <c r="B3" s="467" t="s">
        <v>292</v>
      </c>
      <c r="C3" s="467"/>
      <c r="D3" s="467" t="s">
        <v>293</v>
      </c>
      <c r="E3" s="467"/>
      <c r="F3" s="467" t="s">
        <v>294</v>
      </c>
      <c r="G3" s="467"/>
      <c r="H3" s="467" t="s">
        <v>295</v>
      </c>
      <c r="I3" s="468" t="s">
        <v>296</v>
      </c>
      <c r="J3" s="468" t="s">
        <v>297</v>
      </c>
    </row>
    <row r="4" spans="1:10" s="347" customFormat="1" ht="30" customHeight="1">
      <c r="A4" s="467"/>
      <c r="B4" s="467"/>
      <c r="C4" s="467"/>
      <c r="D4" s="467"/>
      <c r="E4" s="467"/>
      <c r="F4" s="348" t="s">
        <v>298</v>
      </c>
      <c r="G4" s="349" t="s">
        <v>203</v>
      </c>
      <c r="H4" s="467"/>
      <c r="I4" s="468"/>
      <c r="J4" s="468"/>
    </row>
    <row r="5" spans="1:10" s="347" customFormat="1" ht="131.25" customHeight="1">
      <c r="A5" s="464" t="s">
        <v>299</v>
      </c>
      <c r="B5" s="447" t="s">
        <v>300</v>
      </c>
      <c r="C5" s="447"/>
      <c r="D5" s="447" t="s">
        <v>301</v>
      </c>
      <c r="E5" s="447"/>
      <c r="F5" s="350" t="s">
        <v>341</v>
      </c>
      <c r="G5" s="351">
        <v>100000</v>
      </c>
      <c r="H5" s="352" t="s">
        <v>303</v>
      </c>
      <c r="I5" s="353" t="s">
        <v>342</v>
      </c>
      <c r="J5" s="353" t="s">
        <v>304</v>
      </c>
    </row>
    <row r="6" spans="1:10" s="347" customFormat="1" ht="71.25" customHeight="1">
      <c r="A6" s="465"/>
      <c r="B6" s="447" t="s">
        <v>64</v>
      </c>
      <c r="C6" s="447"/>
      <c r="D6" s="447" t="s">
        <v>64</v>
      </c>
      <c r="E6" s="447"/>
      <c r="F6" s="350" t="s">
        <v>343</v>
      </c>
      <c r="G6" s="355">
        <v>1500000</v>
      </c>
      <c r="H6" s="352" t="s">
        <v>305</v>
      </c>
      <c r="I6" s="356" t="s">
        <v>306</v>
      </c>
      <c r="J6" s="356" t="s">
        <v>307</v>
      </c>
    </row>
    <row r="7" spans="1:10" s="347" customFormat="1" ht="75" customHeight="1">
      <c r="A7" s="456" t="s">
        <v>361</v>
      </c>
      <c r="B7" s="458" t="s">
        <v>55</v>
      </c>
      <c r="C7" s="459"/>
      <c r="D7" s="448" t="s">
        <v>308</v>
      </c>
      <c r="E7" s="449"/>
      <c r="F7" s="350" t="s">
        <v>344</v>
      </c>
      <c r="G7" s="355">
        <v>200000</v>
      </c>
      <c r="H7" s="352" t="s">
        <v>347</v>
      </c>
      <c r="I7" s="356" t="s">
        <v>345</v>
      </c>
      <c r="J7" s="357" t="s">
        <v>309</v>
      </c>
    </row>
    <row r="8" spans="1:10" s="347" customFormat="1" ht="63" customHeight="1">
      <c r="A8" s="456"/>
      <c r="B8" s="460" t="s">
        <v>47</v>
      </c>
      <c r="C8" s="461"/>
      <c r="D8" s="447" t="s">
        <v>310</v>
      </c>
      <c r="E8" s="447"/>
      <c r="F8" s="350" t="s">
        <v>346</v>
      </c>
      <c r="G8" s="355">
        <v>196000</v>
      </c>
      <c r="H8" s="352" t="s">
        <v>347</v>
      </c>
      <c r="I8" s="354" t="s">
        <v>348</v>
      </c>
      <c r="J8" s="354" t="s">
        <v>311</v>
      </c>
    </row>
    <row r="9" spans="1:10" s="347" customFormat="1" ht="63" customHeight="1">
      <c r="A9" s="456"/>
      <c r="B9" s="447" t="s">
        <v>107</v>
      </c>
      <c r="C9" s="447"/>
      <c r="D9" s="447" t="s">
        <v>312</v>
      </c>
      <c r="E9" s="447"/>
      <c r="F9" s="350" t="s">
        <v>349</v>
      </c>
      <c r="G9" s="358">
        <v>0</v>
      </c>
      <c r="H9" s="352" t="s">
        <v>350</v>
      </c>
      <c r="I9" s="354" t="s">
        <v>313</v>
      </c>
      <c r="J9" s="354" t="s">
        <v>314</v>
      </c>
    </row>
    <row r="10" spans="1:10" s="347" customFormat="1" ht="52.5" customHeight="1">
      <c r="A10" s="456"/>
      <c r="B10" s="460" t="s">
        <v>315</v>
      </c>
      <c r="C10" s="461"/>
      <c r="D10" s="447" t="s">
        <v>316</v>
      </c>
      <c r="E10" s="447"/>
      <c r="F10" s="350" t="s">
        <v>351</v>
      </c>
      <c r="G10" s="359">
        <v>800000</v>
      </c>
      <c r="H10" s="352" t="s">
        <v>352</v>
      </c>
      <c r="I10" s="453" t="s">
        <v>317</v>
      </c>
      <c r="J10" s="453" t="s">
        <v>318</v>
      </c>
    </row>
    <row r="11" spans="1:10" s="347" customFormat="1" ht="52.5" customHeight="1">
      <c r="A11" s="456"/>
      <c r="B11" s="458"/>
      <c r="C11" s="459"/>
      <c r="D11" s="447" t="s">
        <v>319</v>
      </c>
      <c r="E11" s="447"/>
      <c r="F11" s="350" t="s">
        <v>344</v>
      </c>
      <c r="G11" s="359">
        <v>100000</v>
      </c>
      <c r="H11" s="352" t="s">
        <v>353</v>
      </c>
      <c r="I11" s="454"/>
      <c r="J11" s="454"/>
    </row>
    <row r="12" spans="1:10" s="347" customFormat="1" ht="52.5" customHeight="1">
      <c r="A12" s="456"/>
      <c r="B12" s="462"/>
      <c r="C12" s="463"/>
      <c r="D12" s="447" t="s">
        <v>320</v>
      </c>
      <c r="E12" s="447"/>
      <c r="F12" s="350" t="s">
        <v>321</v>
      </c>
      <c r="G12" s="359">
        <v>100000</v>
      </c>
      <c r="H12" s="352" t="s">
        <v>303</v>
      </c>
      <c r="I12" s="455"/>
      <c r="J12" s="455"/>
    </row>
    <row r="13" spans="1:10" s="347" customFormat="1" ht="92.25" customHeight="1">
      <c r="A13" s="456"/>
      <c r="B13" s="447" t="s">
        <v>322</v>
      </c>
      <c r="C13" s="447"/>
      <c r="D13" s="447" t="s">
        <v>323</v>
      </c>
      <c r="E13" s="447"/>
      <c r="F13" s="350" t="s">
        <v>354</v>
      </c>
      <c r="G13" s="360">
        <v>300000</v>
      </c>
      <c r="H13" s="352" t="s">
        <v>303</v>
      </c>
      <c r="I13" s="354" t="s">
        <v>355</v>
      </c>
      <c r="J13" s="354" t="s">
        <v>324</v>
      </c>
    </row>
    <row r="14" spans="1:10" s="347" customFormat="1" ht="51.75" customHeight="1">
      <c r="A14" s="456"/>
      <c r="B14" s="447" t="s">
        <v>325</v>
      </c>
      <c r="C14" s="447"/>
      <c r="D14" s="447" t="s">
        <v>326</v>
      </c>
      <c r="E14" s="447"/>
      <c r="F14" s="350" t="s">
        <v>356</v>
      </c>
      <c r="G14" s="360" t="s">
        <v>302</v>
      </c>
      <c r="H14" s="352" t="s">
        <v>303</v>
      </c>
      <c r="I14" s="450" t="s">
        <v>327</v>
      </c>
      <c r="J14" s="450" t="s">
        <v>328</v>
      </c>
    </row>
    <row r="15" spans="1:10" s="347" customFormat="1" ht="51.75" customHeight="1">
      <c r="A15" s="456"/>
      <c r="B15" s="447"/>
      <c r="C15" s="447"/>
      <c r="D15" s="447" t="s">
        <v>329</v>
      </c>
      <c r="E15" s="447"/>
      <c r="F15" s="350" t="s">
        <v>357</v>
      </c>
      <c r="G15" s="360">
        <v>100000</v>
      </c>
      <c r="H15" s="352" t="s">
        <v>358</v>
      </c>
      <c r="I15" s="451"/>
      <c r="J15" s="451"/>
    </row>
    <row r="16" spans="1:10" s="347" customFormat="1" ht="51.75" customHeight="1">
      <c r="A16" s="456"/>
      <c r="B16" s="447"/>
      <c r="C16" s="447"/>
      <c r="D16" s="447" t="s">
        <v>330</v>
      </c>
      <c r="E16" s="447"/>
      <c r="F16" s="350" t="s">
        <v>359</v>
      </c>
      <c r="G16" s="360">
        <v>100000</v>
      </c>
      <c r="H16" s="352" t="s">
        <v>303</v>
      </c>
      <c r="I16" s="452"/>
      <c r="J16" s="452"/>
    </row>
    <row r="17" spans="1:10" s="347" customFormat="1" ht="51" customHeight="1">
      <c r="A17" s="457"/>
      <c r="B17" s="460" t="s">
        <v>331</v>
      </c>
      <c r="C17" s="461"/>
      <c r="D17" s="447" t="s">
        <v>332</v>
      </c>
      <c r="E17" s="447"/>
      <c r="F17" s="350" t="s">
        <v>333</v>
      </c>
      <c r="G17" s="360">
        <v>50000</v>
      </c>
      <c r="H17" s="352" t="s">
        <v>334</v>
      </c>
      <c r="I17" s="354" t="s">
        <v>335</v>
      </c>
      <c r="J17" s="354" t="s">
        <v>336</v>
      </c>
    </row>
    <row r="18" spans="1:10" s="347" customFormat="1" ht="51" customHeight="1">
      <c r="A18" s="361"/>
      <c r="B18" s="447" t="s">
        <v>337</v>
      </c>
      <c r="C18" s="447"/>
      <c r="D18" s="448" t="s">
        <v>337</v>
      </c>
      <c r="E18" s="449"/>
      <c r="F18" s="350" t="s">
        <v>338</v>
      </c>
      <c r="G18" s="360" t="s">
        <v>302</v>
      </c>
      <c r="H18" s="352" t="s">
        <v>303</v>
      </c>
      <c r="I18" s="354" t="s">
        <v>339</v>
      </c>
      <c r="J18" s="354" t="s">
        <v>340</v>
      </c>
    </row>
    <row r="20" spans="1:10">
      <c r="G20" s="363"/>
    </row>
    <row r="21" spans="1:10">
      <c r="G21" s="364"/>
    </row>
  </sheetData>
  <mergeCells count="38">
    <mergeCell ref="A1:J1"/>
    <mergeCell ref="A3:A4"/>
    <mergeCell ref="B3:C4"/>
    <mergeCell ref="D3:E4"/>
    <mergeCell ref="F3:G3"/>
    <mergeCell ref="H3:H4"/>
    <mergeCell ref="I3:I4"/>
    <mergeCell ref="J3:J4"/>
    <mergeCell ref="A5:A6"/>
    <mergeCell ref="B5:C5"/>
    <mergeCell ref="D5:E5"/>
    <mergeCell ref="B6:C6"/>
    <mergeCell ref="D6:E6"/>
    <mergeCell ref="B13:C13"/>
    <mergeCell ref="D13:E13"/>
    <mergeCell ref="A7:A17"/>
    <mergeCell ref="B7:C7"/>
    <mergeCell ref="D7:E7"/>
    <mergeCell ref="B8:C8"/>
    <mergeCell ref="D8:E8"/>
    <mergeCell ref="B9:C9"/>
    <mergeCell ref="D9:E9"/>
    <mergeCell ref="B10:C12"/>
    <mergeCell ref="B17:C17"/>
    <mergeCell ref="D17:E17"/>
    <mergeCell ref="J14:J16"/>
    <mergeCell ref="D15:E15"/>
    <mergeCell ref="D16:E16"/>
    <mergeCell ref="D10:E10"/>
    <mergeCell ref="I10:I12"/>
    <mergeCell ref="J10:J12"/>
    <mergeCell ref="D11:E11"/>
    <mergeCell ref="D12:E12"/>
    <mergeCell ref="B18:C18"/>
    <mergeCell ref="D18:E18"/>
    <mergeCell ref="B14:C16"/>
    <mergeCell ref="D14:E14"/>
    <mergeCell ref="I14:I16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표지</vt:lpstr>
      <vt:lpstr>예산안 총칙</vt:lpstr>
      <vt:lpstr>세입세출총괄</vt:lpstr>
      <vt:lpstr>세입예산서</vt:lpstr>
      <vt:lpstr>세출예산서 </vt:lpstr>
      <vt:lpstr>사업계획</vt:lpstr>
      <vt:lpstr>'세출예산서 '!Print_Area</vt:lpstr>
      <vt:lpstr>'예산안 총칙'!Print_Area</vt:lpstr>
      <vt:lpstr>세입세출총괄!Print_Titles</vt:lpstr>
      <vt:lpstr>세입예산서!Print_Titles</vt:lpstr>
      <vt:lpstr>'세출예산서 '!Print_Titles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2015-12-20T11:12:58Z</cp:lastPrinted>
  <dcterms:created xsi:type="dcterms:W3CDTF">2006-05-17T01:39:20Z</dcterms:created>
  <dcterms:modified xsi:type="dcterms:W3CDTF">2016-02-03T07:36:40Z</dcterms:modified>
</cp:coreProperties>
</file>