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35" windowWidth="14145" windowHeight="8490" activeTab="1"/>
  </bookViews>
  <sheets>
    <sheet name="표지" sheetId="14" r:id="rId1"/>
    <sheet name="예산안 총칙" sheetId="26" r:id="rId2"/>
    <sheet name="세입세출총괄" sheetId="27" r:id="rId3"/>
    <sheet name="세입예산서" sheetId="5" r:id="rId4"/>
    <sheet name="세출예산서 " sheetId="23" r:id="rId5"/>
    <sheet name="마켓계획서" sheetId="28" r:id="rId6"/>
    <sheet name="이동마켓계획서" sheetId="29" r:id="rId7"/>
  </sheets>
  <definedNames>
    <definedName name="_xlnm.Print_Area" localSheetId="4">'세출예산서 '!$A$2:$M$143</definedName>
    <definedName name="_xlnm.Print_Area" localSheetId="1">'예산안 총칙'!$A$2:$H$33</definedName>
    <definedName name="_xlnm.Print_Titles" localSheetId="3">세입예산서!$2:$3</definedName>
    <definedName name="_xlnm.Print_Titles" localSheetId="4">'세출예산서 '!$3:$4</definedName>
  </definedNames>
  <calcPr calcId="124519"/>
</workbook>
</file>

<file path=xl/calcChain.xml><?xml version="1.0" encoding="utf-8"?>
<calcChain xmlns="http://schemas.openxmlformats.org/spreadsheetml/2006/main">
  <c r="F18" i="26"/>
  <c r="M23" i="27"/>
  <c r="M22"/>
  <c r="M21"/>
  <c r="M43"/>
  <c r="M19"/>
  <c r="M18"/>
  <c r="M16"/>
  <c r="M17"/>
  <c r="K20"/>
  <c r="M20" s="1"/>
  <c r="L20"/>
  <c r="M56"/>
  <c r="M46"/>
  <c r="M45"/>
  <c r="L44"/>
  <c r="L40"/>
  <c r="M42"/>
  <c r="E9" i="5"/>
  <c r="D5"/>
  <c r="F14"/>
  <c r="F46" i="23" l="1"/>
  <c r="M46"/>
  <c r="F38"/>
  <c r="M31"/>
  <c r="M37"/>
  <c r="M109" l="1"/>
  <c r="I23" l="1"/>
  <c r="H96"/>
  <c r="H101"/>
  <c r="I37"/>
  <c r="F39"/>
  <c r="M75"/>
  <c r="M116"/>
  <c r="G116"/>
  <c r="I121"/>
  <c r="I92"/>
  <c r="H92"/>
  <c r="I96"/>
  <c r="I65"/>
  <c r="I7"/>
  <c r="F94"/>
  <c r="G94" s="1"/>
  <c r="M128"/>
  <c r="H91" l="1"/>
  <c r="I91"/>
  <c r="M88" l="1"/>
  <c r="M107"/>
  <c r="H37"/>
  <c r="M96"/>
  <c r="F98"/>
  <c r="M124"/>
  <c r="F37" l="1"/>
  <c r="M113"/>
  <c r="M103"/>
  <c r="M84"/>
  <c r="M92"/>
  <c r="M63"/>
  <c r="H63" s="1"/>
  <c r="M53"/>
  <c r="H53" s="1"/>
  <c r="D65"/>
  <c r="D7"/>
  <c r="D23"/>
  <c r="D42"/>
  <c r="D92"/>
  <c r="D93"/>
  <c r="D96"/>
  <c r="D101"/>
  <c r="D121"/>
  <c r="D138"/>
  <c r="D141"/>
  <c r="M65" i="27"/>
  <c r="N65" s="1"/>
  <c r="L64"/>
  <c r="L63" s="1"/>
  <c r="K64"/>
  <c r="L66"/>
  <c r="K66"/>
  <c r="M62"/>
  <c r="M59"/>
  <c r="N59" s="1"/>
  <c r="M60"/>
  <c r="N60" s="1"/>
  <c r="M61"/>
  <c r="N61" s="1"/>
  <c r="M58"/>
  <c r="L57"/>
  <c r="K57"/>
  <c r="M51"/>
  <c r="M52"/>
  <c r="M53"/>
  <c r="N53" s="1"/>
  <c r="M54"/>
  <c r="M55"/>
  <c r="M50"/>
  <c r="N50" s="1"/>
  <c r="L49"/>
  <c r="K49"/>
  <c r="K40"/>
  <c r="K44"/>
  <c r="N43"/>
  <c r="N40" s="1"/>
  <c r="M64" l="1"/>
  <c r="N64" s="1"/>
  <c r="M57"/>
  <c r="N57" s="1"/>
  <c r="L48"/>
  <c r="M40"/>
  <c r="M101" i="23"/>
  <c r="F113"/>
  <c r="D91"/>
  <c r="D137"/>
  <c r="D100"/>
  <c r="D41"/>
  <c r="D6"/>
  <c r="L39" i="27"/>
  <c r="K39"/>
  <c r="K63"/>
  <c r="M63" s="1"/>
  <c r="N63" s="1"/>
  <c r="K48"/>
  <c r="M49"/>
  <c r="N49" s="1"/>
  <c r="M47"/>
  <c r="M48" l="1"/>
  <c r="N48" s="1"/>
  <c r="M39"/>
  <c r="D5" i="23"/>
  <c r="N47" i="27"/>
  <c r="N44" s="1"/>
  <c r="M44"/>
  <c r="M33"/>
  <c r="N33" s="1"/>
  <c r="L32"/>
  <c r="K32"/>
  <c r="M32" l="1"/>
  <c r="N32" s="1"/>
  <c r="M30"/>
  <c r="N30" s="1"/>
  <c r="M29"/>
  <c r="N29" s="1"/>
  <c r="M28"/>
  <c r="N28" s="1"/>
  <c r="M27"/>
  <c r="N27" s="1"/>
  <c r="M26"/>
  <c r="N26" s="1"/>
  <c r="M25"/>
  <c r="L24"/>
  <c r="K24"/>
  <c r="N18"/>
  <c r="N17"/>
  <c r="N19"/>
  <c r="N16"/>
  <c r="L15"/>
  <c r="K15"/>
  <c r="M67"/>
  <c r="M66"/>
  <c r="K10"/>
  <c r="F17"/>
  <c r="M15" l="1"/>
  <c r="N15" s="1"/>
  <c r="K9"/>
  <c r="K8" s="1"/>
  <c r="M24"/>
  <c r="N24" s="1"/>
  <c r="F16"/>
  <c r="G16" s="1"/>
  <c r="D15"/>
  <c r="D14" s="1"/>
  <c r="E15"/>
  <c r="F12"/>
  <c r="G12" s="1"/>
  <c r="F13"/>
  <c r="G13" s="1"/>
  <c r="E11"/>
  <c r="D11"/>
  <c r="D10" s="1"/>
  <c r="D8" s="1"/>
  <c r="M38"/>
  <c r="M37"/>
  <c r="N37" s="1"/>
  <c r="M36"/>
  <c r="N36" s="1"/>
  <c r="M35"/>
  <c r="N35" s="1"/>
  <c r="M14"/>
  <c r="N14" s="1"/>
  <c r="M13"/>
  <c r="N13" s="1"/>
  <c r="M12"/>
  <c r="N12" s="1"/>
  <c r="M11"/>
  <c r="N11" s="1"/>
  <c r="L10"/>
  <c r="L9" s="1"/>
  <c r="M10" l="1"/>
  <c r="N10" s="1"/>
  <c r="F15"/>
  <c r="G15" s="1"/>
  <c r="E14"/>
  <c r="F14" s="1"/>
  <c r="G14" s="1"/>
  <c r="M34"/>
  <c r="N34" s="1"/>
  <c r="F11"/>
  <c r="G11" s="1"/>
  <c r="E10"/>
  <c r="M9" l="1"/>
  <c r="N9" s="1"/>
  <c r="L8"/>
  <c r="M8" s="1"/>
  <c r="N8" s="1"/>
  <c r="F10"/>
  <c r="G10" s="1"/>
  <c r="E8"/>
  <c r="F8" s="1"/>
  <c r="G8" s="1"/>
  <c r="D10" i="5" l="1"/>
  <c r="D6"/>
  <c r="D4" s="1"/>
  <c r="F8" l="1"/>
  <c r="E10" l="1"/>
  <c r="F10" s="1"/>
  <c r="D9"/>
  <c r="G142" i="23" l="1"/>
  <c r="G141" s="1"/>
  <c r="G139"/>
  <c r="I138"/>
  <c r="F138"/>
  <c r="M139"/>
  <c r="F141"/>
  <c r="M122"/>
  <c r="M132"/>
  <c r="F132" s="1"/>
  <c r="G132" s="1"/>
  <c r="G135"/>
  <c r="G122"/>
  <c r="F124"/>
  <c r="G118"/>
  <c r="G113"/>
  <c r="F107"/>
  <c r="G124" l="1"/>
  <c r="F102"/>
  <c r="G138"/>
  <c r="G107"/>
  <c r="F95"/>
  <c r="G95" s="1"/>
  <c r="F99"/>
  <c r="G66"/>
  <c r="M69"/>
  <c r="G102" l="1"/>
  <c r="H88"/>
  <c r="F88"/>
  <c r="G88" s="1"/>
  <c r="G99"/>
  <c r="G96" s="1"/>
  <c r="M66"/>
  <c r="M43" l="1"/>
  <c r="F43" s="1"/>
  <c r="M59" l="1"/>
  <c r="M50"/>
  <c r="G26"/>
  <c r="M14"/>
  <c r="F14" s="1"/>
  <c r="M11"/>
  <c r="F11" s="1"/>
  <c r="F59" l="1"/>
  <c r="G59" s="1"/>
  <c r="H59"/>
  <c r="G14"/>
  <c r="G11"/>
  <c r="F63"/>
  <c r="G63" s="1"/>
  <c r="M142"/>
  <c r="I137"/>
  <c r="E6" i="5"/>
  <c r="E5" l="1"/>
  <c r="F6"/>
  <c r="H142" i="23"/>
  <c r="E142"/>
  <c r="E141" s="1"/>
  <c r="E139"/>
  <c r="E138" s="1"/>
  <c r="E132"/>
  <c r="M121"/>
  <c r="E128"/>
  <c r="E124"/>
  <c r="E113"/>
  <c r="F109"/>
  <c r="E109"/>
  <c r="I101"/>
  <c r="E99"/>
  <c r="F91" s="1"/>
  <c r="E97"/>
  <c r="F97" s="1"/>
  <c r="F96" s="1"/>
  <c r="E92"/>
  <c r="F69"/>
  <c r="F84"/>
  <c r="G84" s="1"/>
  <c r="E84"/>
  <c r="M79"/>
  <c r="H79" s="1"/>
  <c r="E79"/>
  <c r="E75"/>
  <c r="E69"/>
  <c r="E66"/>
  <c r="L46"/>
  <c r="E46"/>
  <c r="G69" l="1"/>
  <c r="I100"/>
  <c r="F79"/>
  <c r="G79" s="1"/>
  <c r="M100"/>
  <c r="E103"/>
  <c r="F103"/>
  <c r="F128"/>
  <c r="G109"/>
  <c r="F92"/>
  <c r="G92" s="1"/>
  <c r="F75"/>
  <c r="G75" s="1"/>
  <c r="M65"/>
  <c r="H75"/>
  <c r="H65" s="1"/>
  <c r="H69"/>
  <c r="H141"/>
  <c r="H84"/>
  <c r="E121"/>
  <c r="E93"/>
  <c r="E95"/>
  <c r="E96"/>
  <c r="E91" s="1"/>
  <c r="H132"/>
  <c r="H121" s="1"/>
  <c r="E102"/>
  <c r="E65"/>
  <c r="F65" l="1"/>
  <c r="G65" s="1"/>
  <c r="G103"/>
  <c r="F101"/>
  <c r="G101" s="1"/>
  <c r="G128"/>
  <c r="F121"/>
  <c r="E101"/>
  <c r="E100" s="1"/>
  <c r="F137"/>
  <c r="G91"/>
  <c r="G121"/>
  <c r="H137"/>
  <c r="N65" l="1"/>
  <c r="H100"/>
  <c r="G137"/>
  <c r="F100"/>
  <c r="M8"/>
  <c r="G100" l="1"/>
  <c r="E10"/>
  <c r="F22" i="26" l="1"/>
  <c r="G22" l="1"/>
  <c r="F21"/>
  <c r="G21"/>
  <c r="D23"/>
  <c r="F10"/>
  <c r="G10"/>
  <c r="F11"/>
  <c r="G11"/>
  <c r="D12"/>
  <c r="E12"/>
  <c r="E23"/>
  <c r="F12" l="1"/>
  <c r="G23"/>
  <c r="G12"/>
  <c r="M16" i="23" l="1"/>
  <c r="H16" s="1"/>
  <c r="F16" s="1"/>
  <c r="G16" s="1"/>
  <c r="F7" i="5" l="1"/>
  <c r="M30" i="23" l="1"/>
  <c r="M28"/>
  <c r="H26"/>
  <c r="M24"/>
  <c r="E23"/>
  <c r="F28" l="1"/>
  <c r="G28" s="1"/>
  <c r="H28"/>
  <c r="F24"/>
  <c r="G24" s="1"/>
  <c r="H24"/>
  <c r="F30"/>
  <c r="G30" s="1"/>
  <c r="H30"/>
  <c r="H23" s="1"/>
  <c r="M23"/>
  <c r="F23" l="1"/>
  <c r="E50"/>
  <c r="G23" l="1"/>
  <c r="F50"/>
  <c r="G50" l="1"/>
  <c r="G20" i="26"/>
  <c r="F20"/>
  <c r="G19"/>
  <c r="F19"/>
  <c r="G17"/>
  <c r="F17"/>
  <c r="F23" l="1"/>
  <c r="F11" i="5" l="1"/>
  <c r="I42" i="23"/>
  <c r="I6" s="1"/>
  <c r="I5" s="1"/>
  <c r="E14"/>
  <c r="E4" i="5"/>
  <c r="I41" i="23" l="1"/>
  <c r="F53"/>
  <c r="F42" s="1"/>
  <c r="F41" s="1"/>
  <c r="F5" i="5"/>
  <c r="H8" i="23"/>
  <c r="F8" s="1"/>
  <c r="F7" s="1"/>
  <c r="E11"/>
  <c r="F13" i="5"/>
  <c r="F9"/>
  <c r="E53" i="23"/>
  <c r="E59"/>
  <c r="H14"/>
  <c r="F6" l="1"/>
  <c r="F5" s="1"/>
  <c r="G8"/>
  <c r="G7"/>
  <c r="G53"/>
  <c r="H11"/>
  <c r="H7" s="1"/>
  <c r="M7"/>
  <c r="E16"/>
  <c r="M42"/>
  <c r="M41" s="1"/>
  <c r="E43"/>
  <c r="E42" s="1"/>
  <c r="E41" s="1"/>
  <c r="E8"/>
  <c r="E7" l="1"/>
  <c r="E6" s="1"/>
  <c r="E5" s="1"/>
  <c r="F4" i="5" l="1"/>
  <c r="G43" i="23" l="1"/>
  <c r="H42"/>
  <c r="G46"/>
  <c r="G42" l="1"/>
  <c r="G41" l="1"/>
  <c r="H41"/>
  <c r="H6" s="1"/>
  <c r="H5" s="1"/>
  <c r="G6" l="1"/>
  <c r="G5" s="1"/>
</calcChain>
</file>

<file path=xl/sharedStrings.xml><?xml version="1.0" encoding="utf-8"?>
<sst xmlns="http://schemas.openxmlformats.org/spreadsheetml/2006/main" count="625" uniqueCount="382">
  <si>
    <t>보조금수입</t>
    <phoneticPr fontId="3" type="noConversion"/>
  </si>
  <si>
    <t>전입금</t>
    <phoneticPr fontId="3" type="noConversion"/>
  </si>
  <si>
    <t>사무비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</si>
  <si>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</si>
  <si>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</si>
  <si>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</si>
  <si>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</si>
  <si>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</si>
  <si>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</si>
  <si>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</si>
  <si>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</si>
  <si>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</si>
  <si>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</si>
  <si>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</si>
  <si>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</si>
  <si>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</si>
  <si>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</si>
  <si>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</si>
  <si>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</si>
  <si>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</si>
  <si>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</si>
  <si>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</si>
  <si>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</si>
  <si>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</si>
  <si>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Ｏ차량자동차세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</si>
  <si>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</si>
  <si>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</si>
  <si>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</si>
  <si>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</si>
  <si>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</si>
  <si>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</si>
  <si>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</si>
  <si>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</si>
  <si>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급여</t>
  </si>
  <si>
    <t>직원역량강화사업</t>
    <phoneticPr fontId="3" type="noConversion"/>
  </si>
  <si>
    <t>Ｏ운영위원회</t>
    <phoneticPr fontId="3" type="noConversion"/>
  </si>
  <si>
    <t>2. 세입예산 각목명세서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</si>
  <si>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</si>
  <si>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</si>
  <si>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</si>
  <si>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</si>
  <si>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기타운영비</t>
    <phoneticPr fontId="3" type="noConversion"/>
  </si>
  <si>
    <t>사업비</t>
    <phoneticPr fontId="3" type="noConversion"/>
  </si>
  <si>
    <t>보조금수입 계</t>
    <phoneticPr fontId="3" type="noConversion"/>
  </si>
  <si>
    <t>비율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</si>
  <si>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</si>
  <si>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</si>
  <si>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</si>
  <si>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>상여금</t>
    <phoneticPr fontId="3" type="noConversion"/>
  </si>
  <si>
    <t>.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</si>
  <si>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</si>
  <si>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</si>
  <si>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</si>
  <si>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</si>
  <si>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 xml:space="preserve">   2)세출부</t>
    <phoneticPr fontId="3" type="noConversion"/>
  </si>
  <si>
    <t xml:space="preserve">   1) 세출예산은 세입예산 범위 내에서 편성한다.</t>
    <phoneticPr fontId="3" type="noConversion"/>
  </si>
  <si>
    <t xml:space="preserve"> </t>
    <phoneticPr fontId="3" type="noConversion"/>
  </si>
  <si>
    <t>2015년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</si>
  <si>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</si>
  <si>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</si>
  <si>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</si>
  <si>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</si>
  <si>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</si>
  <si>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</si>
  <si>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</si>
  <si>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이월금</t>
    <phoneticPr fontId="3" type="noConversion"/>
  </si>
  <si>
    <t xml:space="preserve"> 증▲감</t>
  </si>
  <si>
    <t xml:space="preserve">   3) 예산 과목은 관, 항, 목으로 구분하여 편성한다.</t>
    <phoneticPr fontId="3" type="noConversion"/>
  </si>
  <si>
    <t>=</t>
  </si>
  <si>
    <t>Ｏ명절휴가비</t>
    <phoneticPr fontId="3" type="noConversion"/>
  </si>
  <si>
    <t>Ｏ사회보험</t>
  </si>
  <si>
    <t xml:space="preserve">   ㅇ건강보험</t>
  </si>
  <si>
    <t xml:space="preserve">   ㅇ장기요양보험</t>
  </si>
  <si>
    <t xml:space="preserve">   ㅇ국민연금</t>
  </si>
  <si>
    <t xml:space="preserve">   ㅇ고용보험</t>
  </si>
  <si>
    <t xml:space="preserve">   ㅇ산재보험</t>
  </si>
  <si>
    <t>마켓 인건비</t>
    <phoneticPr fontId="3" type="noConversion"/>
  </si>
  <si>
    <t>G-푸드드림사업(이동) 인건비</t>
    <phoneticPr fontId="3" type="noConversion"/>
  </si>
  <si>
    <t>수용비및수수료</t>
    <phoneticPr fontId="3" type="noConversion"/>
  </si>
  <si>
    <t>Ｏ사무용품</t>
  </si>
  <si>
    <t>Ｏ소규모 집기구입및수선</t>
  </si>
  <si>
    <t>50,000원*2회</t>
    <phoneticPr fontId="3" type="noConversion"/>
  </si>
  <si>
    <t>Ｏ상하수도요금</t>
  </si>
  <si>
    <t>Ｏ전기요금</t>
    <phoneticPr fontId="3" type="noConversion"/>
  </si>
  <si>
    <t>Ｏ협(의)회비</t>
  </si>
  <si>
    <t>Ｏ차량보험료</t>
  </si>
  <si>
    <t>Ｏ환경개선부담금</t>
  </si>
  <si>
    <t>50,000원*2회</t>
  </si>
  <si>
    <t>Ｏ차량자동차세</t>
  </si>
  <si>
    <t>Ｏ화재보험</t>
  </si>
  <si>
    <t>Ｏ차량유류비</t>
  </si>
  <si>
    <t>Ｏ세콤관리비</t>
  </si>
  <si>
    <t>=</t>
    <phoneticPr fontId="3" type="noConversion"/>
  </si>
  <si>
    <t>Ｏ기타소모품</t>
    <phoneticPr fontId="3" type="noConversion"/>
  </si>
  <si>
    <t>Ｏ복사기관리비</t>
    <phoneticPr fontId="3" type="noConversion"/>
  </si>
  <si>
    <t>100,000원*2회</t>
    <phoneticPr fontId="3" type="noConversion"/>
  </si>
  <si>
    <t>50,000원*1대</t>
    <phoneticPr fontId="3" type="noConversion"/>
  </si>
  <si>
    <t>50,000원*1대*2회</t>
    <phoneticPr fontId="3" type="noConversion"/>
  </si>
  <si>
    <t>Ｏ차량유류비</t>
    <phoneticPr fontId="3" type="noConversion"/>
  </si>
  <si>
    <t>Ｏ차량수리및소모품비</t>
    <phoneticPr fontId="3" type="noConversion"/>
  </si>
  <si>
    <t>재산조성비</t>
    <phoneticPr fontId="3" type="noConversion"/>
  </si>
  <si>
    <t>마켓시설비</t>
    <phoneticPr fontId="3" type="noConversion"/>
  </si>
  <si>
    <t>시설비</t>
    <phoneticPr fontId="3" type="noConversion"/>
  </si>
  <si>
    <t>시설장비유지비</t>
    <phoneticPr fontId="3" type="noConversion"/>
  </si>
  <si>
    <t>Ｏ기타시설장비유지보수</t>
  </si>
  <si>
    <t>이동시설비</t>
    <phoneticPr fontId="3" type="noConversion"/>
  </si>
  <si>
    <t>특화사업</t>
    <phoneticPr fontId="3" type="noConversion"/>
  </si>
  <si>
    <t>홍보 및 출판사업</t>
    <phoneticPr fontId="3" type="noConversion"/>
  </si>
  <si>
    <t>Ｏ온라인홍보</t>
  </si>
  <si>
    <t xml:space="preserve">   ㅇ홍보관리</t>
  </si>
  <si>
    <t>지역자원양성 및 관리육성사업</t>
    <phoneticPr fontId="3" type="noConversion"/>
  </si>
  <si>
    <t>이용자만족도조사</t>
    <phoneticPr fontId="3" type="noConversion"/>
  </si>
  <si>
    <t>Ｏ조사연구사업</t>
    <phoneticPr fontId="3" type="noConversion"/>
  </si>
  <si>
    <t xml:space="preserve">   ㅇ이용자 만족도조사</t>
    <phoneticPr fontId="3" type="noConversion"/>
  </si>
  <si>
    <t>이동지역사회조직사업비</t>
    <phoneticPr fontId="3" type="noConversion"/>
  </si>
  <si>
    <t>홍보 및 출판사업</t>
    <phoneticPr fontId="3" type="noConversion"/>
  </si>
  <si>
    <t>=</t>
    <phoneticPr fontId="3" type="noConversion"/>
  </si>
  <si>
    <t xml:space="preserve">   ㅇ문자발송비</t>
    <phoneticPr fontId="3" type="noConversion"/>
  </si>
  <si>
    <t>지역자원양성 및 관리육성사업</t>
    <phoneticPr fontId="3" type="noConversion"/>
  </si>
  <si>
    <t>이용자만족도조사</t>
    <phoneticPr fontId="3" type="noConversion"/>
  </si>
  <si>
    <t>Ｏ이용자만족도조사</t>
    <phoneticPr fontId="3" type="noConversion"/>
  </si>
  <si>
    <t>O예비비</t>
    <phoneticPr fontId="3" type="noConversion"/>
  </si>
  <si>
    <t>이동예비비</t>
    <phoneticPr fontId="3" type="noConversion"/>
  </si>
  <si>
    <t>이동운영비</t>
    <phoneticPr fontId="3" type="noConversion"/>
  </si>
  <si>
    <t>지역네트워크강화사업</t>
    <phoneticPr fontId="3" type="noConversion"/>
  </si>
  <si>
    <t>푸드마켓 보조금</t>
    <phoneticPr fontId="3" type="noConversion"/>
  </si>
  <si>
    <t>푸드마켓 운영비</t>
    <phoneticPr fontId="3" type="noConversion"/>
  </si>
  <si>
    <t>마켓전입금</t>
    <phoneticPr fontId="3" type="noConversion"/>
  </si>
  <si>
    <t>마켓예비비</t>
    <phoneticPr fontId="3" type="noConversion"/>
  </si>
  <si>
    <t>(시흥푸드마켓)</t>
    <phoneticPr fontId="3" type="noConversion"/>
  </si>
  <si>
    <t>푸드마켓운영비</t>
    <phoneticPr fontId="3" type="noConversion"/>
  </si>
  <si>
    <t>푸드마켓인건비</t>
    <phoneticPr fontId="3" type="noConversion"/>
  </si>
  <si>
    <t>마켓운영비</t>
    <phoneticPr fontId="3" type="noConversion"/>
  </si>
  <si>
    <t>이동마켓운영비</t>
    <phoneticPr fontId="3" type="noConversion"/>
  </si>
  <si>
    <t>마켓지역사회조직사업비</t>
    <phoneticPr fontId="3" type="noConversion"/>
  </si>
  <si>
    <t>이동푸드마켓운영비</t>
    <phoneticPr fontId="3" type="noConversion"/>
  </si>
  <si>
    <t>시흥푸드마켓 세입. 세출 예산안은 사회복지법인 재무, 화계 규칙에 의거 아래와 같이 편성 항다.</t>
    <phoneticPr fontId="3" type="noConversion"/>
  </si>
  <si>
    <t>시흥푸드마켓</t>
    <phoneticPr fontId="3" type="noConversion"/>
  </si>
  <si>
    <t>=</t>
    <phoneticPr fontId="3" type="noConversion"/>
  </si>
  <si>
    <t>운영비</t>
    <phoneticPr fontId="3" type="noConversion"/>
  </si>
  <si>
    <t>예비비</t>
    <phoneticPr fontId="3" type="noConversion"/>
  </si>
  <si>
    <t>마켓운영비</t>
    <phoneticPr fontId="3" type="noConversion"/>
  </si>
  <si>
    <t>증감</t>
    <phoneticPr fontId="3" type="noConversion"/>
  </si>
  <si>
    <t>(B-A)</t>
    <phoneticPr fontId="3" type="noConversion"/>
  </si>
  <si>
    <t>Ｏ우편발송료 및 수수료</t>
    <phoneticPr fontId="3" type="noConversion"/>
  </si>
  <si>
    <t>Ｏ건물임대료</t>
    <phoneticPr fontId="3" type="noConversion"/>
  </si>
  <si>
    <t>Ｏ세차비</t>
    <phoneticPr fontId="3" type="noConversion"/>
  </si>
  <si>
    <t>Ｏ사무용품</t>
    <phoneticPr fontId="3" type="noConversion"/>
  </si>
  <si>
    <t>Ｏ통행료</t>
    <phoneticPr fontId="3" type="noConversion"/>
  </si>
  <si>
    <t>Ｏ교통비</t>
    <phoneticPr fontId="3" type="noConversion"/>
  </si>
  <si>
    <t>교통카드 50,000원</t>
    <phoneticPr fontId="3" type="noConversion"/>
  </si>
  <si>
    <t>톨비    50,000원</t>
    <phoneticPr fontId="3" type="noConversion"/>
  </si>
  <si>
    <t>150,000원*2회</t>
    <phoneticPr fontId="3" type="noConversion"/>
  </si>
  <si>
    <t>Ｏ소규모 집기구입및수선</t>
    <phoneticPr fontId="3" type="noConversion"/>
  </si>
  <si>
    <t>Ｏ우편발송 및 수수료</t>
    <phoneticPr fontId="3" type="noConversion"/>
  </si>
  <si>
    <t>기타운영비</t>
    <phoneticPr fontId="3" type="noConversion"/>
  </si>
  <si>
    <t>ㅇ자원봉사자 관리</t>
    <phoneticPr fontId="3" type="noConversion"/>
  </si>
  <si>
    <t>50,000*2회</t>
    <phoneticPr fontId="3" type="noConversion"/>
  </si>
  <si>
    <t>ㅇ자원봉사간담회</t>
    <phoneticPr fontId="3" type="noConversion"/>
  </si>
  <si>
    <t>ㅇ자원봉사자관리</t>
    <phoneticPr fontId="3" type="noConversion"/>
  </si>
  <si>
    <t>100,000*1회</t>
    <phoneticPr fontId="3" type="noConversion"/>
  </si>
  <si>
    <t>.</t>
    <phoneticPr fontId="3" type="noConversion"/>
  </si>
  <si>
    <t>전입금수입 계</t>
    <phoneticPr fontId="3" type="noConversion"/>
  </si>
  <si>
    <t>이동마켓전입금</t>
    <phoneticPr fontId="3" type="noConversion"/>
  </si>
  <si>
    <t>이동마켓인건비</t>
    <phoneticPr fontId="3" type="noConversion"/>
  </si>
  <si>
    <t>이동마켓운영비</t>
    <phoneticPr fontId="3" type="noConversion"/>
  </si>
  <si>
    <t>재산조성비</t>
    <phoneticPr fontId="3" type="noConversion"/>
  </si>
  <si>
    <t>시설비</t>
    <phoneticPr fontId="3" type="noConversion"/>
  </si>
  <si>
    <t>시설장비유지비</t>
    <phoneticPr fontId="3" type="noConversion"/>
  </si>
  <si>
    <t>지역자원양성 및 관리육성</t>
    <phoneticPr fontId="3" type="noConversion"/>
  </si>
  <si>
    <t>이동마켓시설비</t>
    <phoneticPr fontId="3" type="noConversion"/>
  </si>
  <si>
    <t>마켓시설비</t>
    <phoneticPr fontId="3" type="noConversion"/>
  </si>
  <si>
    <t>이동마켓예비비</t>
    <phoneticPr fontId="3" type="noConversion"/>
  </si>
  <si>
    <t>과목</t>
    <phoneticPr fontId="3" type="noConversion"/>
  </si>
  <si>
    <t>2015년 예산</t>
    <phoneticPr fontId="3" type="noConversion"/>
  </si>
  <si>
    <t xml:space="preserve">2015년 예산 대비 </t>
    <phoneticPr fontId="3" type="noConversion"/>
  </si>
  <si>
    <t>비율(%)</t>
    <phoneticPr fontId="3" type="noConversion"/>
  </si>
  <si>
    <t>비고</t>
    <phoneticPr fontId="3" type="noConversion"/>
  </si>
  <si>
    <t>관</t>
    <phoneticPr fontId="3" type="noConversion"/>
  </si>
  <si>
    <t>항</t>
    <phoneticPr fontId="3" type="noConversion"/>
  </si>
  <si>
    <t>보조금</t>
    <phoneticPr fontId="3" type="noConversion"/>
  </si>
  <si>
    <t>경상보조금</t>
    <phoneticPr fontId="3" type="noConversion"/>
  </si>
  <si>
    <t>전입금</t>
    <phoneticPr fontId="3" type="noConversion"/>
  </si>
  <si>
    <t>세입총계</t>
    <phoneticPr fontId="3" type="noConversion"/>
  </si>
  <si>
    <t>( 단위 : 원 )</t>
    <phoneticPr fontId="3" type="noConversion"/>
  </si>
  <si>
    <t>2015년 예산 대비</t>
    <phoneticPr fontId="3" type="noConversion"/>
  </si>
  <si>
    <t xml:space="preserve">비고
</t>
    <phoneticPr fontId="3" type="noConversion"/>
  </si>
  <si>
    <t>사무비</t>
    <phoneticPr fontId="3" type="noConversion"/>
  </si>
  <si>
    <t>인건비</t>
    <phoneticPr fontId="3" type="noConversion"/>
  </si>
  <si>
    <t>운영비</t>
    <phoneticPr fontId="3" type="noConversion"/>
  </si>
  <si>
    <t>재산조성비</t>
    <phoneticPr fontId="3" type="noConversion"/>
  </si>
  <si>
    <t>사업비</t>
    <phoneticPr fontId="3" type="noConversion"/>
  </si>
  <si>
    <t>지역사회조직사업비</t>
    <phoneticPr fontId="3" type="noConversion"/>
  </si>
  <si>
    <t>예비비</t>
    <phoneticPr fontId="3" type="noConversion"/>
  </si>
  <si>
    <t>세출총계</t>
    <phoneticPr fontId="3" type="noConversion"/>
  </si>
  <si>
    <t>2016년 예산</t>
    <phoneticPr fontId="3" type="noConversion"/>
  </si>
  <si>
    <t>Ｏ사회복지사(9호봉)</t>
    <phoneticPr fontId="3" type="noConversion"/>
  </si>
  <si>
    <t>Ｏ가족수당</t>
    <phoneticPr fontId="3" type="noConversion"/>
  </si>
  <si>
    <t>120,000원*12월</t>
    <phoneticPr fontId="3" type="noConversion"/>
  </si>
  <si>
    <t>=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</si>
  <si>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</si>
  <si>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</si>
  <si>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</si>
  <si>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</si>
  <si>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Ｏ기관운영비</t>
    <phoneticPr fontId="3" type="noConversion"/>
  </si>
  <si>
    <t>50,000원*1회</t>
    <phoneticPr fontId="3" type="noConversion"/>
  </si>
  <si>
    <t xml:space="preserve">22,000원*12월 </t>
    <phoneticPr fontId="3" type="noConversion"/>
  </si>
  <si>
    <t>150,000원*12회</t>
    <phoneticPr fontId="3" type="noConversion"/>
  </si>
  <si>
    <t>80,000원*12월</t>
    <phoneticPr fontId="3" type="noConversion"/>
  </si>
  <si>
    <t>자산취득비</t>
    <phoneticPr fontId="3" type="noConversion"/>
  </si>
  <si>
    <t>Ｏ비품구입비</t>
    <phoneticPr fontId="3" type="noConversion"/>
  </si>
  <si>
    <t>Ｏ네트워크사업</t>
    <phoneticPr fontId="3" type="noConversion"/>
  </si>
  <si>
    <t>Ｏ보수교육</t>
    <phoneticPr fontId="3" type="noConversion"/>
  </si>
  <si>
    <t>Ｏ직원워크샾</t>
    <phoneticPr fontId="3" type="noConversion"/>
  </si>
  <si>
    <t>Ｏ퇴직적립금(보조금)</t>
    <phoneticPr fontId="3" type="noConversion"/>
  </si>
  <si>
    <t>=</t>
    <phoneticPr fontId="3" type="noConversion"/>
  </si>
  <si>
    <t>Ｏ협(의)회비</t>
    <phoneticPr fontId="3" type="noConversion"/>
  </si>
  <si>
    <t>10,000원 * 12월</t>
    <phoneticPr fontId="3" type="noConversion"/>
  </si>
  <si>
    <t>48,000원*1회</t>
    <phoneticPr fontId="3" type="noConversion"/>
  </si>
  <si>
    <t>100,000원*1회</t>
    <phoneticPr fontId="3" type="noConversion"/>
  </si>
  <si>
    <t>Ｏ직원교육</t>
    <phoneticPr fontId="3" type="noConversion"/>
  </si>
  <si>
    <t>52,000원 * 1회</t>
    <phoneticPr fontId="3" type="noConversion"/>
  </si>
  <si>
    <t>Ｏ나누면행복해요</t>
    <phoneticPr fontId="3" type="noConversion"/>
  </si>
  <si>
    <t>5,000원 * 2회 * 12월</t>
    <phoneticPr fontId="3" type="noConversion"/>
  </si>
  <si>
    <t>50,000원*12월</t>
    <phoneticPr fontId="3" type="noConversion"/>
  </si>
  <si>
    <t>100,000원 * 1회</t>
    <phoneticPr fontId="3" type="noConversion"/>
  </si>
  <si>
    <t>25,000원*4분기</t>
    <phoneticPr fontId="3" type="noConversion"/>
  </si>
  <si>
    <t xml:space="preserve">50,000원 * 2회 </t>
    <phoneticPr fontId="3" type="noConversion"/>
  </si>
  <si>
    <t>100000*1회</t>
    <phoneticPr fontId="3" type="noConversion"/>
  </si>
  <si>
    <t>150,000원*1회</t>
    <phoneticPr fontId="3" type="noConversion"/>
  </si>
  <si>
    <t>66,000원*12월</t>
    <phoneticPr fontId="3" type="noConversion"/>
  </si>
  <si>
    <t>850,000원*1대</t>
    <phoneticPr fontId="3" type="noConversion"/>
  </si>
  <si>
    <t>950,000원*1회</t>
    <phoneticPr fontId="3" type="noConversion"/>
  </si>
  <si>
    <t>=</t>
    <phoneticPr fontId="3" type="noConversion"/>
  </si>
  <si>
    <t>5,000원*12월</t>
    <phoneticPr fontId="3" type="noConversion"/>
  </si>
  <si>
    <t>1회</t>
    <phoneticPr fontId="3" type="noConversion"/>
  </si>
  <si>
    <t>100,000원</t>
    <phoneticPr fontId="3" type="noConversion"/>
  </si>
  <si>
    <t>ㅇ자원봉사자 간담회</t>
    <phoneticPr fontId="3" type="noConversion"/>
  </si>
  <si>
    <t>200,000원*12월</t>
    <phoneticPr fontId="3" type="noConversion"/>
  </si>
  <si>
    <t>660,000원*5월</t>
    <phoneticPr fontId="3" type="noConversion"/>
  </si>
  <si>
    <t>660,000원*7월</t>
    <phoneticPr fontId="3" type="noConversion"/>
  </si>
  <si>
    <t>Ｏ전화요금</t>
    <phoneticPr fontId="3" type="noConversion"/>
  </si>
  <si>
    <t>=</t>
    <phoneticPr fontId="3" type="noConversion"/>
  </si>
  <si>
    <t>기탁처관리사업</t>
    <phoneticPr fontId="3" type="noConversion"/>
  </si>
  <si>
    <t>Ｏ기탁처방문 및 관리</t>
    <phoneticPr fontId="3" type="noConversion"/>
  </si>
  <si>
    <t>10,000원 * 10회</t>
    <phoneticPr fontId="3" type="noConversion"/>
  </si>
  <si>
    <t>2,435,000원*12월</t>
    <phoneticPr fontId="3" type="noConversion"/>
  </si>
  <si>
    <t>2,435,000원 * 60% * 2회</t>
    <phoneticPr fontId="3" type="noConversion"/>
  </si>
  <si>
    <t>33,582,000원/12</t>
    <phoneticPr fontId="3" type="noConversion"/>
  </si>
  <si>
    <t>33,582,000원*3.06%</t>
    <phoneticPr fontId="3" type="noConversion"/>
  </si>
  <si>
    <t>33,582,000원*3.06%*6.55%</t>
    <phoneticPr fontId="3" type="noConversion"/>
  </si>
  <si>
    <t>33,582,000원*4.5%</t>
    <phoneticPr fontId="3" type="noConversion"/>
  </si>
  <si>
    <t>33,582,000원*0.9%</t>
    <phoneticPr fontId="3" type="noConversion"/>
  </si>
  <si>
    <t>33,582,000원*1.08%</t>
    <phoneticPr fontId="3" type="noConversion"/>
  </si>
  <si>
    <t>100,000원*2회</t>
    <phoneticPr fontId="3" type="noConversion"/>
  </si>
  <si>
    <t>150,000원</t>
    <phoneticPr fontId="3" type="noConversion"/>
  </si>
  <si>
    <t>200,000원*1회</t>
    <phoneticPr fontId="3" type="noConversion"/>
  </si>
  <si>
    <t>120,000원*2회</t>
    <phoneticPr fontId="3" type="noConversion"/>
  </si>
  <si>
    <t>150,000원</t>
    <phoneticPr fontId="3" type="noConversion"/>
  </si>
  <si>
    <t>200,000원*1회</t>
    <phoneticPr fontId="3" type="noConversion"/>
  </si>
  <si>
    <t>Ｏ홍보비</t>
    <phoneticPr fontId="3" type="noConversion"/>
  </si>
  <si>
    <t xml:space="preserve"> ㅇ 홍보관리</t>
    <phoneticPr fontId="3" type="noConversion"/>
  </si>
  <si>
    <t xml:space="preserve"> ㅇ리플릿</t>
    <phoneticPr fontId="3" type="noConversion"/>
  </si>
  <si>
    <t>Ｏ사회보험</t>
    <phoneticPr fontId="3" type="noConversion"/>
  </si>
  <si>
    <t xml:space="preserve">  ㅇ건강보험</t>
    <phoneticPr fontId="3" type="noConversion"/>
  </si>
  <si>
    <t xml:space="preserve">  ㅇ장기용양보험</t>
    <phoneticPr fontId="3" type="noConversion"/>
  </si>
  <si>
    <t xml:space="preserve">  ㅇ국민연금</t>
    <phoneticPr fontId="3" type="noConversion"/>
  </si>
  <si>
    <t xml:space="preserve">  ㅇ고용보험</t>
    <phoneticPr fontId="3" type="noConversion"/>
  </si>
  <si>
    <t xml:space="preserve">  ㅇ산재보험</t>
    <phoneticPr fontId="3" type="noConversion"/>
  </si>
  <si>
    <t>50,000원*4분기</t>
    <phoneticPr fontId="3" type="noConversion"/>
  </si>
  <si>
    <t>교통카드 100,000원</t>
    <phoneticPr fontId="3" type="noConversion"/>
  </si>
  <si>
    <t>40,000원*12월</t>
    <phoneticPr fontId="3" type="noConversion"/>
  </si>
  <si>
    <t>톨비  100,000원</t>
    <phoneticPr fontId="3" type="noConversion"/>
  </si>
  <si>
    <t>292,413원</t>
    <phoneticPr fontId="3" type="noConversion"/>
  </si>
  <si>
    <t>(A)</t>
    <phoneticPr fontId="3" type="noConversion"/>
  </si>
  <si>
    <t>(B)</t>
    <phoneticPr fontId="3" type="noConversion"/>
  </si>
  <si>
    <t>전입금 이월</t>
    <phoneticPr fontId="3" type="noConversion"/>
  </si>
  <si>
    <t>이동푸드푸드사업 보조금</t>
    <phoneticPr fontId="3" type="noConversion"/>
  </si>
  <si>
    <t>이월금 포함(1,000,000원)</t>
    <phoneticPr fontId="3" type="noConversion"/>
  </si>
  <si>
    <t>2015년예산
(A)</t>
    <phoneticPr fontId="3" type="noConversion"/>
  </si>
  <si>
    <t>2016년예산
(B)</t>
    <phoneticPr fontId="3" type="noConversion"/>
  </si>
  <si>
    <t>자산취득비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</si>
  <si>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</si>
  <si>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</si>
  <si>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</si>
  <si>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</si>
  <si>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시흥푸드마켓 예산(안) 세입세출예산서</t>
    <phoneticPr fontId="3" type="noConversion"/>
  </si>
  <si>
    <t>2016년</t>
    <phoneticPr fontId="3" type="noConversion"/>
  </si>
  <si>
    <t>2016년 시흥푸드마켓 예산(안) 총칙</t>
    <phoneticPr fontId="3" type="noConversion"/>
  </si>
  <si>
    <t>1. 2016년 시흥정왕푸드뱅크 세입․세출 예산안은 사회복지법인 재무․회계 규칙에 의거 아래와 같이 편성한다.</t>
    <phoneticPr fontId="3" type="noConversion"/>
  </si>
  <si>
    <t>3. 시흥푸드마켓 2016년 예산(안)</t>
    <phoneticPr fontId="3" type="noConversion"/>
  </si>
  <si>
    <t xml:space="preserve"> 예산</t>
    <phoneticPr fontId="3" type="noConversion"/>
  </si>
  <si>
    <t>2. 2016년 예산은 2015년 예산 팔천육백육십사만육천원정(\86,646,000)보다
   일십구만원(\190,000) 감소한 팔천육백사십오만육천원(\86,456,000 증감 -0.2%)을 편성한다.</t>
    <phoneticPr fontId="3" type="noConversion"/>
  </si>
  <si>
    <t>예산</t>
    <phoneticPr fontId="3" type="noConversion"/>
  </si>
  <si>
    <t>업무추진비</t>
    <phoneticPr fontId="3" type="noConversion"/>
  </si>
  <si>
    <t>4. 2016년도 세입. 세출 예산(안) 편성은 아래와 같이 본예산을 기준하여 편성한다.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</si>
  <si>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</si>
  <si>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</si>
  <si>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</si>
  <si>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사업내용</t>
    <phoneticPr fontId="3" type="noConversion"/>
  </si>
  <si>
    <t>목표
(건,명)</t>
    <phoneticPr fontId="3" type="noConversion"/>
  </si>
  <si>
    <t>지역
사회
보호
사업</t>
    <phoneticPr fontId="3" type="noConversion"/>
  </si>
  <si>
    <t xml:space="preserve">대상자관리  </t>
    <phoneticPr fontId="3" type="noConversion"/>
  </si>
  <si>
    <t>대상자관리</t>
    <phoneticPr fontId="3" type="noConversion"/>
  </si>
  <si>
    <t>푸드마켓운영</t>
    <phoneticPr fontId="3" type="noConversion"/>
  </si>
  <si>
    <t>*1~2인가정 월7품목, 3인이상가정 월10품목의 물품 이용.
*1주일에 한번 주상품 이용이 가능하고 주상품은 종류별로 0.2품목으로함.
*오전10시~오후5시까지 운영.(단, 매주 화요일은 오후7시까지 연장운영) 
*푸드마켓 전산시스템을 이용 후원품 입고와 배분 현황을 관리.
*월단위로 시스템을 분류해 월별 입출고 업무처리예정(경기광역)</t>
    <phoneticPr fontId="3" type="noConversion"/>
  </si>
  <si>
    <t>지역사회조직사업</t>
    <phoneticPr fontId="3" type="noConversion"/>
  </si>
  <si>
    <t>지역네트워크
강화사업</t>
    <phoneticPr fontId="3" type="noConversion"/>
  </si>
  <si>
    <t>소식지발간</t>
    <phoneticPr fontId="3" type="noConversion"/>
  </si>
  <si>
    <t>*푸드마켓 사업을 분기별로 정리하여 후원자들에게 마켓운영에 대한 현황을 알리고 지속적인 참여를 유도함</t>
    <phoneticPr fontId="3" type="noConversion"/>
  </si>
  <si>
    <t>온라인홍보</t>
    <phoneticPr fontId="3" type="noConversion"/>
  </si>
  <si>
    <t>기탁처개발 및 관리사업</t>
    <phoneticPr fontId="3" type="noConversion"/>
  </si>
  <si>
    <t>비예산</t>
    <phoneticPr fontId="3" type="noConversion"/>
  </si>
  <si>
    <t>*푸드마켓 사업에 대한 자문역할, 의견수렴
*후원자 개발 및 연계</t>
    <phoneticPr fontId="3" type="noConversion"/>
  </si>
  <si>
    <t>*자원봉사자 모집과 관리로 부족한 인력을 보강함
*봉사자로서 활동에 대한 보람과 가치를 느낄 수 있도록 뒷받침 해줌</t>
    <phoneticPr fontId="3" type="noConversion"/>
  </si>
  <si>
    <t>*정기적으로 자원봉사자들의 모임을 가져 의견을 나누고 활동을 공유함</t>
    <phoneticPr fontId="3" type="noConversion"/>
  </si>
  <si>
    <t>*서로 간 의견 공유를 통해 문제점을 개선해나아갈 수 있는 기회의 장이 됨</t>
    <phoneticPr fontId="3" type="noConversion"/>
  </si>
  <si>
    <t>조사연구사업</t>
    <phoneticPr fontId="3" type="noConversion"/>
  </si>
  <si>
    <t>*만족도 설문지를 통하여 이용자들의 목소리를 듣고 의견을 수렴함</t>
    <phoneticPr fontId="3" type="noConversion"/>
  </si>
  <si>
    <t>계획</t>
    <rPh sb="0" eb="2">
      <t>계  획</t>
    </rPh>
    <phoneticPr fontId="3" type="noConversion"/>
  </si>
  <si>
    <t>추진시기</t>
    <phoneticPr fontId="3" type="noConversion"/>
  </si>
  <si>
    <t>기대효과</t>
    <phoneticPr fontId="3" type="noConversion"/>
  </si>
  <si>
    <t>400명</t>
    <phoneticPr fontId="3" type="noConversion"/>
  </si>
  <si>
    <t>수시</t>
    <phoneticPr fontId="3" type="noConversion"/>
  </si>
  <si>
    <t xml:space="preserve">*긴급지원대상자, 국민기초생활수급 탈락자, 차상위계층을 우선지원
*국민기초생활수급자의 경우 가족구성원수, 경제활동, 학비등을 감안 상담등을 통해 기부식품이 필요하다고 인정되는 자 중 푸드마켓 이용자의 50% 범위 내에서 제공
*기부식품제공기간은 이용자의 형평성을 고려, 1년 단위로 변경하며, 상담등을 통해 연장가능 함
</t>
    <phoneticPr fontId="3" type="noConversion"/>
  </si>
  <si>
    <t xml:space="preserve">*정부 사업지침에 따르면 푸드마켓의 주 이용자가 기초생활수급자가아닌 차상위계층과 기초   수급탈락자, 긴급지원대상자가 되어야 해서 올 초에 등록한 수급자이 외의 신규로 신청하고   자 하는 분들은 내년신청을 권유하고 있음. 그러하여 수급자 외 신규이용자가 많지 않은 실   정임.
*또한 신규이용자가 적은편이며 앞으로 긴급지원대상자 및 저소득 가정등 주민센터와 연계   하여 대상을 발굴하고 지속적인 홍보활동을 진행하고자함
</t>
    <phoneticPr fontId="3" type="noConversion"/>
  </si>
  <si>
    <t>1월~12월</t>
    <phoneticPr fontId="3" type="noConversion"/>
  </si>
  <si>
    <t xml:space="preserve">*가족수에 따라 품목수를 달리함으로써 과잉배분을 막음
*마켓 운영시간을 연장함으로서 이용자의 확대를 가져옴
*진열 물품별 바코드 출력으로 물품배분시 동시에 전산처리되어 전산 작업이 밀리지 않도록 함*연장운영시간에 이용자가 거의 없는 경우가 많아 안내와 홍보를 할 계획임.
*연말 올해 이용자의 이용이 끝나는 기간인 11월~12월 쯤 푸드마켓의 질적 서비스를 만족    도를 조사하여 서비스의 질을 향상시키도록 계획하고 있음.
</t>
    <phoneticPr fontId="3" type="noConversion"/>
  </si>
  <si>
    <t>2건</t>
    <phoneticPr fontId="3" type="noConversion"/>
  </si>
  <si>
    <t>상하반기</t>
    <phoneticPr fontId="3" type="noConversion"/>
  </si>
  <si>
    <t>*직원의 전문적인 교육과 연수를 통해 전문성을 확대하고 복지사업에 역할을 중점으로 교육하여 복지사업에 활성화를 도모함</t>
    <phoneticPr fontId="3" type="noConversion"/>
  </si>
  <si>
    <t>*사업 영역별 전문화된 교육을 통해 지역에 맞는 프로그램을 개발하여 복지서비스의 질적 향상을 꾀함
*푸드마켓 종사자들의 전문성, 교양 등의 교육을 통해 자질 향상 및 역량강화을 도모하고자 함
*푸드마켓 담당사회복지사 변경에 따른 업무 진행 및 사업 업무관련 교육은 업무의 효율성을 위해 참석 하겠음.</t>
    <phoneticPr fontId="3" type="noConversion"/>
  </si>
  <si>
    <t>홍보사업</t>
    <phoneticPr fontId="3" type="noConversion"/>
  </si>
  <si>
    <t>*푸드뱅크와 연계해 푸드마켓의 현재 상황을 알림고 기탁현황이나 전반적인 운영상황을 알림으로서  기부에 대한 의욕을 고취시켜 마켓 운영의 활성화를 이룸</t>
    <phoneticPr fontId="3" type="noConversion"/>
  </si>
  <si>
    <t>오프라인홍보
(홍보캠페인)</t>
    <phoneticPr fontId="3" type="noConversion"/>
  </si>
  <si>
    <t xml:space="preserve">*홍보를 통하여 계속적 기부활동을 유도하고 기관 역할을 알리는 효과도 거둘 계획임.       *기관을 알림으로서 참여를 유도함              * 기관의 적극적인 홍보와 이용자발굴을 위해 캠페인을 좀 더 늘였으면 함.  
*푸드뱅크와 연계해 유동인구가 많은 장소에서 홍보캠페인을 확대하여 기관홍보에 적극적 으로 활동 기관의 이미지 쇄신에 주력할 계획임.             </t>
    <phoneticPr fontId="3" type="noConversion"/>
  </si>
  <si>
    <t>*법인 홈페이지를 통하여 현 기부상황이나 운영현황을 지속적으로 홍보함</t>
    <phoneticPr fontId="3" type="noConversion"/>
  </si>
  <si>
    <t>기탁처 관리</t>
    <phoneticPr fontId="3" type="noConversion"/>
  </si>
  <si>
    <t>2월~10월</t>
    <phoneticPr fontId="3" type="noConversion"/>
  </si>
  <si>
    <t>*홍보를 통한 개인 기부자 확보로 정기적 후원자 모집</t>
    <phoneticPr fontId="3" type="noConversion"/>
  </si>
  <si>
    <t>*지속적이고 활발한 기부활동을 유도함        *관내 학교를 대상으로 기부하는 날을 정해 모금함으로서 학생에게 기부문화학산과 나눔의 실천에 대한 교육 효과도 함께 얻을 수 있음.</t>
    <phoneticPr fontId="3" type="noConversion"/>
  </si>
  <si>
    <t>1건</t>
    <phoneticPr fontId="3" type="noConversion"/>
  </si>
  <si>
    <t xml:space="preserve">*자원봉사자의 초심 일깨우기와 푸드마켓의 봉사자로 역활을 인식시켜 이용자에게 제공할 서비스질을 높이는 교육을 실시함. </t>
    <phoneticPr fontId="3" type="noConversion"/>
  </si>
  <si>
    <t>*푸드마켓 자원봉사를 보다 더 전문 자원봉사자로 육성 업무의 효율성과 이용자에게 전문적인 서비를 지원하게 함.</t>
    <phoneticPr fontId="3" type="noConversion"/>
  </si>
  <si>
    <t>자원봉사자활동 및 관리</t>
    <phoneticPr fontId="3" type="noConversion"/>
  </si>
  <si>
    <t>10건</t>
    <phoneticPr fontId="3" type="noConversion"/>
  </si>
  <si>
    <t>4분기</t>
    <phoneticPr fontId="3" type="noConversion"/>
  </si>
  <si>
    <t>분기별</t>
    <phoneticPr fontId="3" type="noConversion"/>
  </si>
  <si>
    <t>*지역 유치원과 어린이집을 연계한 기부모금 사업으로 아이들이 라면이나 참치캔등을 구매해 푸드마켓 진열대에 직접 진열함으로서 기부인식을 교육하여 기부문화를 고취시킴</t>
    <phoneticPr fontId="3" type="noConversion"/>
  </si>
  <si>
    <t>2016년 시흥푸드마켓 사업계획</t>
    <phoneticPr fontId="3" type="noConversion"/>
  </si>
  <si>
    <t>2016년
예산계획</t>
    <phoneticPr fontId="3" type="noConversion"/>
  </si>
  <si>
    <t>네트워크사업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</si>
  <si>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</si>
  <si>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 xml:space="preserve"> - 복지네트워크 사업을 통한 운영 및 사업의 역량 강화 
  - 복지네트워크를 통해 지역적 자원을 확보하고 복지사각지역 대상자를 발굴하여 서비스를 제공하고자 함. </t>
    <phoneticPr fontId="3" type="noConversion"/>
  </si>
  <si>
    <t>직원교육</t>
    <phoneticPr fontId="3" type="noConversion"/>
  </si>
  <si>
    <t>나누면 
행복해요</t>
    <phoneticPr fontId="3" type="noConversion"/>
  </si>
  <si>
    <t>*성장하는 아이들에게 올바른 기부문화와 나눔정신을 일깨워줌
*직접 마켓에 방문하여 기부를 실천함으로서 교육적 효과를 거둠.
*2016년 사업계획을 관내 유치원으로를 확대시켜 행사 할 수 있도록 함.</t>
    <phoneticPr fontId="3" type="noConversion"/>
  </si>
  <si>
    <t>7월</t>
    <phoneticPr fontId="3" type="noConversion"/>
  </si>
  <si>
    <t>2월/7월</t>
    <phoneticPr fontId="3" type="noConversion"/>
  </si>
  <si>
    <t>*온라인 매체를 적극 활용함으로서 보다 폭넓은 홍보 효과를 거둠         
 *각종 행사를 법인홈페지또는 지역신문사에 보도자료를 내는 활동으로 기관홍보와 동시에 역할도 알릴 계획임.</t>
    <phoneticPr fontId="3" type="noConversion"/>
  </si>
  <si>
    <t>지역자원양성 및
관리육성사업</t>
    <phoneticPr fontId="3" type="noConversion"/>
  </si>
  <si>
    <t>자원봉사자 
모집</t>
    <phoneticPr fontId="3" type="noConversion"/>
  </si>
  <si>
    <t>자원봉사자 
교육</t>
    <phoneticPr fontId="3" type="noConversion"/>
  </si>
  <si>
    <t>12건/360명</t>
    <phoneticPr fontId="3" type="noConversion"/>
  </si>
  <si>
    <t>1건/30명</t>
    <phoneticPr fontId="3" type="noConversion"/>
  </si>
  <si>
    <t>8월</t>
    <phoneticPr fontId="3" type="noConversion"/>
  </si>
  <si>
    <t>12건/24명</t>
    <phoneticPr fontId="3" type="noConversion"/>
  </si>
  <si>
    <t>이용자
만족도조사</t>
    <phoneticPr fontId="3" type="noConversion"/>
  </si>
  <si>
    <t xml:space="preserve">*문제점에 대한 목소리를 들음으로서 반성의 기회로 삼고 보다 질높은 서비스를 제공할 수 있는 기회가 됨
*이용자들이 선호하는 물품을 파악할 수 있고 선호물건에 대한 형평성 있는 분배가 될 수 있도록 함. </t>
    <phoneticPr fontId="3" type="noConversion"/>
  </si>
  <si>
    <t xml:space="preserve">*캠페인을 통한 홍보   
*이마트 시화점은 유동인구가 많아 시민의 관심을 모을 있는 장소이며 시민들에게 기관을 알리는 역할을 할 수 있어 수시로 홍보활동을 할 수 있도록 함.
</t>
    <phoneticPr fontId="3" type="noConversion"/>
  </si>
  <si>
    <t>2016년 이동푸드마켓 사업계획</t>
    <phoneticPr fontId="3" type="noConversion"/>
  </si>
  <si>
    <t>9월</t>
    <phoneticPr fontId="3" type="noConversion"/>
  </si>
  <si>
    <t xml:space="preserve">*홍보를 통하여 계속적 기부활동을 유도하고 기관 역할을 알리는 효과도 거둘 계획임. 
*기관을 알림으로서 참여를 유도함  
* 기관의 적극적인 홍보와 이용자발굴을 위해 캠페인을 좀 더 늘였으면 함.  
*푸드뱅크와 연계해 유동인구가 많은 장소에서 홍보캠페인을 확대하여 기관홍보에 적극적 으로 활동 기관의 이미지 쇄신에 주력할 계획임.             </t>
    <phoneticPr fontId="3" type="noConversion"/>
  </si>
  <si>
    <t>2016년도 푸드마켓 세입·세출 예산서</t>
    <phoneticPr fontId="3" type="noConversion"/>
  </si>
  <si>
    <t>1,693,850원*12월</t>
    <phoneticPr fontId="3" type="noConversion"/>
  </si>
  <si>
    <t>20,326,200원*1명/12</t>
    <phoneticPr fontId="3" type="noConversion"/>
  </si>
  <si>
    <t>20,326,200원*1명*4.5%</t>
    <phoneticPr fontId="3" type="noConversion"/>
  </si>
  <si>
    <t>20,326,200원*1명*0.9%</t>
    <phoneticPr fontId="3" type="noConversion"/>
  </si>
  <si>
    <t>20,326,200원*1명*1.08%</t>
    <phoneticPr fontId="3" type="noConversion"/>
  </si>
  <si>
    <t>20,326,200원*1명*3.06%</t>
    <phoneticPr fontId="3" type="noConversion"/>
  </si>
  <si>
    <t>20,326,200원*1명*3.06%*6.55%</t>
    <phoneticPr fontId="3" type="noConversion"/>
  </si>
  <si>
    <t xml:space="preserve">   2) 직원의 보수는 2015년 사회복지생활시설 종사자 인건비 가이드라인을 기준으로 한다.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</si>
</sst>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;&quot;▲&quot;#,##0"/>
    <numFmt numFmtId="177" formatCode="0.0%"/>
    <numFmt numFmtId="179" formatCode="#,##0_);[Red]\(#,##0\)"/>
  </numFmts>
  <fonts count="3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</fills>
  <borders count="1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 diagonalUp="1">
      <left style="hair">
        <color auto="1"/>
      </left>
      <right/>
      <top style="hair">
        <color auto="1"/>
      </top>
      <bottom/>
      <diagonal style="hair">
        <color auto="1"/>
      </diagonal>
    </border>
    <border diagonalUp="1">
      <left/>
      <right/>
      <top style="hair">
        <color auto="1"/>
      </top>
      <bottom/>
      <diagonal style="hair">
        <color auto="1"/>
      </diagonal>
    </border>
    <border diagonalUp="1">
      <left/>
      <right style="hair">
        <color auto="1"/>
      </right>
      <top style="hair">
        <color auto="1"/>
      </top>
      <bottom/>
      <diagonal style="hair">
        <color auto="1"/>
      </diagonal>
    </border>
    <border diagonalUp="1">
      <left style="hair">
        <color auto="1"/>
      </left>
      <right/>
      <top/>
      <bottom/>
      <diagonal style="hair">
        <color auto="1"/>
      </diagonal>
    </border>
    <border diagonalUp="1">
      <left/>
      <right/>
      <top/>
      <bottom/>
      <diagonal style="hair">
        <color auto="1"/>
      </diagonal>
    </border>
    <border diagonalUp="1">
      <left/>
      <right style="hair">
        <color auto="1"/>
      </right>
      <top/>
      <bottom/>
      <diagonal style="hair">
        <color auto="1"/>
      </diagonal>
    </border>
    <border diagonalUp="1">
      <left style="hair">
        <color auto="1"/>
      </left>
      <right/>
      <top/>
      <bottom style="hair">
        <color auto="1"/>
      </bottom>
      <diagonal style="hair">
        <color auto="1"/>
      </diagonal>
    </border>
    <border diagonalUp="1">
      <left/>
      <right/>
      <top/>
      <bottom style="hair">
        <color auto="1"/>
      </bottom>
      <diagonal style="hair">
        <color auto="1"/>
      </diagonal>
    </border>
    <border diagonalUp="1">
      <left/>
      <right style="hair">
        <color auto="1"/>
      </right>
      <top/>
      <bottom style="hair">
        <color auto="1"/>
      </bottom>
      <diagonal style="hair">
        <color auto="1"/>
      </diagonal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hair">
        <color indexed="64"/>
      </top>
      <bottom style="hair">
        <color indexed="64"/>
      </bottom>
      <diagonal/>
    </border>
    <border>
      <left style="thin">
        <color theme="3" tint="0.7999816888943144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 diagonalDown="1">
      <left/>
      <right/>
      <top/>
      <bottom style="hair">
        <color auto="1"/>
      </bottom>
      <diagonal style="hair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577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1" fontId="15" fillId="0" borderId="1" xfId="0" applyNumberFormat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41" fontId="17" fillId="0" borderId="6" xfId="0" applyNumberFormat="1" applyFont="1" applyBorder="1" applyAlignment="1">
      <alignment vertical="center"/>
    </xf>
    <xf numFmtId="41" fontId="15" fillId="0" borderId="5" xfId="1" applyNumberFormat="1" applyFont="1" applyBorder="1" applyAlignment="1">
      <alignment vertical="center"/>
    </xf>
    <xf numFmtId="41" fontId="15" fillId="0" borderId="9" xfId="1" applyNumberFormat="1" applyFont="1" applyBorder="1" applyAlignment="1">
      <alignment vertical="center"/>
    </xf>
    <xf numFmtId="41" fontId="15" fillId="0" borderId="9" xfId="1" applyFont="1" applyBorder="1" applyAlignment="1">
      <alignment vertical="center"/>
    </xf>
    <xf numFmtId="0" fontId="15" fillId="0" borderId="10" xfId="0" applyFont="1" applyBorder="1" applyAlignment="1">
      <alignment vertical="center" wrapText="1"/>
    </xf>
    <xf numFmtId="41" fontId="15" fillId="0" borderId="11" xfId="0" applyNumberFormat="1" applyFont="1" applyBorder="1" applyAlignment="1">
      <alignment horizontal="right" vertical="center" wrapText="1"/>
    </xf>
    <xf numFmtId="0" fontId="15" fillId="0" borderId="11" xfId="0" applyFont="1" applyBorder="1" applyAlignment="1">
      <alignment horizontal="center" vertical="center" wrapText="1"/>
    </xf>
    <xf numFmtId="41" fontId="17" fillId="0" borderId="6" xfId="0" applyNumberFormat="1" applyFont="1" applyBorder="1" applyAlignment="1">
      <alignment vertical="center" wrapText="1"/>
    </xf>
    <xf numFmtId="41" fontId="15" fillId="0" borderId="4" xfId="1" applyNumberFormat="1" applyFont="1" applyBorder="1" applyAlignment="1">
      <alignment vertical="center"/>
    </xf>
    <xf numFmtId="41" fontId="15" fillId="0" borderId="4" xfId="1" applyFont="1" applyBorder="1" applyAlignment="1">
      <alignment vertical="center"/>
    </xf>
    <xf numFmtId="0" fontId="15" fillId="0" borderId="13" xfId="0" applyFont="1" applyBorder="1" applyAlignment="1">
      <alignment vertical="center" wrapText="1"/>
    </xf>
    <xf numFmtId="41" fontId="15" fillId="0" borderId="14" xfId="0" applyNumberFormat="1" applyFont="1" applyBorder="1" applyAlignment="1">
      <alignment horizontal="right" vertical="center" wrapText="1"/>
    </xf>
    <xf numFmtId="0" fontId="15" fillId="0" borderId="14" xfId="0" applyFont="1" applyBorder="1" applyAlignment="1">
      <alignment horizontal="center" vertical="center" wrapText="1"/>
    </xf>
    <xf numFmtId="41" fontId="15" fillId="0" borderId="15" xfId="0" applyNumberFormat="1" applyFont="1" applyBorder="1" applyAlignment="1">
      <alignment vertical="center" wrapText="1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1" xfId="1" applyNumberFormat="1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41" fontId="15" fillId="0" borderId="6" xfId="0" applyNumberFormat="1" applyFont="1" applyBorder="1" applyAlignment="1">
      <alignment vertical="center"/>
    </xf>
    <xf numFmtId="41" fontId="15" fillId="0" borderId="3" xfId="0" applyNumberFormat="1" applyFont="1" applyBorder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41" fontId="17" fillId="0" borderId="12" xfId="0" applyNumberFormat="1" applyFont="1" applyBorder="1" applyAlignment="1">
      <alignment vertical="center" wrapText="1"/>
    </xf>
    <xf numFmtId="41" fontId="15" fillId="0" borderId="8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right" vertical="center"/>
    </xf>
    <xf numFmtId="0" fontId="15" fillId="0" borderId="3" xfId="0" applyNumberFormat="1" applyFont="1" applyBorder="1" applyAlignment="1">
      <alignment horizontal="right" vertical="center"/>
    </xf>
    <xf numFmtId="0" fontId="15" fillId="0" borderId="13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41" fontId="15" fillId="0" borderId="5" xfId="0" applyNumberFormat="1" applyFont="1" applyBorder="1" applyAlignment="1">
      <alignment vertical="center"/>
    </xf>
    <xf numFmtId="41" fontId="15" fillId="0" borderId="4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3" borderId="1" xfId="1" applyNumberFormat="1" applyFont="1" applyFill="1" applyBorder="1" applyAlignment="1">
      <alignment vertical="center"/>
    </xf>
    <xf numFmtId="0" fontId="15" fillId="3" borderId="3" xfId="0" applyFont="1" applyFill="1" applyBorder="1" applyAlignment="1">
      <alignment horizontal="center" vertical="center"/>
    </xf>
    <xf numFmtId="41" fontId="15" fillId="3" borderId="6" xfId="0" applyNumberFormat="1" applyFont="1" applyFill="1" applyBorder="1" applyAlignment="1">
      <alignment vertical="center"/>
    </xf>
    <xf numFmtId="0" fontId="15" fillId="3" borderId="3" xfId="0" applyNumberFormat="1" applyFont="1" applyFill="1" applyBorder="1" applyAlignment="1">
      <alignment horizontal="right" vertical="center"/>
    </xf>
    <xf numFmtId="41" fontId="15" fillId="0" borderId="2" xfId="1" applyFont="1" applyBorder="1" applyAlignment="1">
      <alignment vertical="center"/>
    </xf>
    <xf numFmtId="41" fontId="15" fillId="3" borderId="2" xfId="1" applyFont="1" applyFill="1" applyBorder="1" applyAlignment="1">
      <alignment vertical="center"/>
    </xf>
    <xf numFmtId="41" fontId="15" fillId="0" borderId="13" xfId="1" applyFont="1" applyBorder="1" applyAlignment="1">
      <alignment vertical="center"/>
    </xf>
    <xf numFmtId="41" fontId="15" fillId="0" borderId="7" xfId="1" applyFont="1" applyBorder="1" applyAlignment="1">
      <alignment vertical="center"/>
    </xf>
    <xf numFmtId="41" fontId="15" fillId="0" borderId="10" xfId="1" applyFont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41" fontId="15" fillId="4" borderId="1" xfId="1" applyFont="1" applyFill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5" xfId="0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0" fontId="15" fillId="0" borderId="2" xfId="0" applyFont="1" applyBorder="1" applyAlignment="1">
      <alignment vertical="center" wrapText="1"/>
    </xf>
    <xf numFmtId="41" fontId="14" fillId="0" borderId="0" xfId="0" applyNumberFormat="1" applyFont="1" applyAlignment="1">
      <alignment vertical="center"/>
    </xf>
    <xf numFmtId="0" fontId="22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3" fillId="0" borderId="0" xfId="3" applyFont="1" applyAlignment="1">
      <alignment vertical="center"/>
    </xf>
    <xf numFmtId="0" fontId="24" fillId="0" borderId="0" xfId="3" applyFont="1">
      <alignment vertical="center"/>
    </xf>
    <xf numFmtId="0" fontId="24" fillId="0" borderId="0" xfId="3" applyFont="1" applyAlignment="1">
      <alignment horizontal="center" vertical="center"/>
    </xf>
    <xf numFmtId="0" fontId="23" fillId="0" borderId="0" xfId="3" applyFont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1" fontId="17" fillId="4" borderId="6" xfId="0" applyNumberFormat="1" applyFont="1" applyFill="1" applyBorder="1" applyAlignment="1">
      <alignment vertical="center"/>
    </xf>
    <xf numFmtId="41" fontId="15" fillId="4" borderId="2" xfId="1" applyFont="1" applyFill="1" applyBorder="1" applyAlignment="1">
      <alignment vertical="center"/>
    </xf>
    <xf numFmtId="41" fontId="15" fillId="4" borderId="2" xfId="0" applyNumberFormat="1" applyFont="1" applyFill="1" applyBorder="1" applyAlignment="1">
      <alignment vertical="center"/>
    </xf>
    <xf numFmtId="41" fontId="15" fillId="4" borderId="3" xfId="0" applyNumberFormat="1" applyFont="1" applyFill="1" applyBorder="1" applyAlignment="1">
      <alignment horizontal="right" vertical="center"/>
    </xf>
    <xf numFmtId="0" fontId="15" fillId="4" borderId="3" xfId="0" applyFont="1" applyFill="1" applyBorder="1" applyAlignment="1">
      <alignment horizontal="center" vertical="center"/>
    </xf>
    <xf numFmtId="41" fontId="15" fillId="0" borderId="6" xfId="0" applyNumberFormat="1" applyFont="1" applyBorder="1" applyAlignment="1">
      <alignment vertical="center" wrapText="1"/>
    </xf>
    <xf numFmtId="0" fontId="23" fillId="0" borderId="0" xfId="3" applyFont="1" applyAlignment="1">
      <alignment horizontal="right" vertical="center"/>
    </xf>
    <xf numFmtId="3" fontId="13" fillId="0" borderId="16" xfId="3" applyNumberFormat="1" applyFont="1" applyBorder="1" applyAlignment="1">
      <alignment horizontal="right" vertical="center" wrapText="1"/>
    </xf>
    <xf numFmtId="9" fontId="13" fillId="0" borderId="17" xfId="3" applyNumberFormat="1" applyFont="1" applyBorder="1" applyAlignment="1">
      <alignment horizontal="right" vertical="center" wrapText="1"/>
    </xf>
    <xf numFmtId="0" fontId="27" fillId="0" borderId="0" xfId="3" applyFont="1">
      <alignment vertical="center"/>
    </xf>
    <xf numFmtId="0" fontId="27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41" fontId="15" fillId="0" borderId="0" xfId="0" applyNumberFormat="1" applyFont="1" applyBorder="1" applyAlignment="1">
      <alignment horizontal="right" vertical="center" wrapText="1"/>
    </xf>
    <xf numFmtId="41" fontId="15" fillId="0" borderId="8" xfId="0" applyNumberFormat="1" applyFont="1" applyBorder="1" applyAlignment="1">
      <alignment vertical="center" wrapText="1"/>
    </xf>
    <xf numFmtId="41" fontId="15" fillId="0" borderId="7" xfId="1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176" fontId="13" fillId="0" borderId="16" xfId="3" applyNumberFormat="1" applyFont="1" applyBorder="1" applyAlignment="1">
      <alignment horizontal="right" vertical="center" wrapText="1"/>
    </xf>
    <xf numFmtId="41" fontId="15" fillId="5" borderId="2" xfId="0" applyNumberFormat="1" applyFont="1" applyFill="1" applyBorder="1" applyAlignment="1">
      <alignment vertical="center"/>
    </xf>
    <xf numFmtId="41" fontId="15" fillId="5" borderId="3" xfId="0" applyNumberFormat="1" applyFont="1" applyFill="1" applyBorder="1" applyAlignment="1">
      <alignment horizontal="right" vertical="center"/>
    </xf>
    <xf numFmtId="0" fontId="15" fillId="5" borderId="3" xfId="0" applyFont="1" applyFill="1" applyBorder="1" applyAlignment="1">
      <alignment horizontal="center" vertical="center"/>
    </xf>
    <xf numFmtId="41" fontId="15" fillId="5" borderId="6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1" fontId="15" fillId="3" borderId="3" xfId="0" applyNumberFormat="1" applyFont="1" applyFill="1" applyBorder="1" applyAlignment="1">
      <alignment horizontal="right" vertical="center"/>
    </xf>
    <xf numFmtId="41" fontId="17" fillId="3" borderId="6" xfId="0" applyNumberFormat="1" applyFont="1" applyFill="1" applyBorder="1" applyAlignment="1">
      <alignment vertical="center"/>
    </xf>
    <xf numFmtId="41" fontId="17" fillId="0" borderId="15" xfId="0" applyNumberFormat="1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41" fontId="15" fillId="0" borderId="22" xfId="0" applyNumberFormat="1" applyFont="1" applyBorder="1" applyAlignment="1">
      <alignment horizontal="right" vertical="center" wrapText="1"/>
    </xf>
    <xf numFmtId="0" fontId="15" fillId="0" borderId="22" xfId="0" applyFont="1" applyBorder="1" applyAlignment="1">
      <alignment horizontal="center" vertical="center" wrapText="1"/>
    </xf>
    <xf numFmtId="41" fontId="15" fillId="0" borderId="23" xfId="0" applyNumberFormat="1" applyFont="1" applyBorder="1" applyAlignment="1">
      <alignment vertical="center" wrapText="1"/>
    </xf>
    <xf numFmtId="41" fontId="15" fillId="0" borderId="0" xfId="1" applyFont="1" applyAlignment="1">
      <alignment vertical="center"/>
    </xf>
    <xf numFmtId="41" fontId="15" fillId="0" borderId="24" xfId="1" applyFont="1" applyBorder="1" applyAlignment="1">
      <alignment vertical="center"/>
    </xf>
    <xf numFmtId="0" fontId="15" fillId="0" borderId="24" xfId="0" applyFont="1" applyBorder="1" applyAlignment="1">
      <alignment vertical="center" wrapText="1"/>
    </xf>
    <xf numFmtId="41" fontId="15" fillId="0" borderId="3" xfId="0" applyNumberFormat="1" applyFont="1" applyBorder="1" applyAlignment="1">
      <alignment horizontal="right" vertical="center" shrinkToFit="1"/>
    </xf>
    <xf numFmtId="0" fontId="0" fillId="0" borderId="0" xfId="0"/>
    <xf numFmtId="0" fontId="13" fillId="0" borderId="25" xfId="3" applyFont="1" applyBorder="1" applyAlignment="1">
      <alignment horizontal="center" vertical="center" wrapText="1"/>
    </xf>
    <xf numFmtId="0" fontId="13" fillId="0" borderId="26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32" xfId="3" applyFont="1" applyBorder="1" applyAlignment="1">
      <alignment horizontal="center" vertical="center" wrapText="1"/>
    </xf>
    <xf numFmtId="0" fontId="13" fillId="0" borderId="35" xfId="3" applyFont="1" applyBorder="1" applyAlignment="1">
      <alignment horizontal="center" vertical="center" wrapText="1"/>
    </xf>
    <xf numFmtId="0" fontId="13" fillId="0" borderId="36" xfId="3" applyFont="1" applyBorder="1" applyAlignment="1">
      <alignment horizontal="center" vertical="center" wrapText="1"/>
    </xf>
    <xf numFmtId="0" fontId="13" fillId="0" borderId="37" xfId="3" applyFont="1" applyBorder="1" applyAlignment="1">
      <alignment horizontal="center" vertical="center" wrapText="1"/>
    </xf>
    <xf numFmtId="176" fontId="13" fillId="0" borderId="38" xfId="3" applyNumberFormat="1" applyFont="1" applyBorder="1" applyAlignment="1">
      <alignment horizontal="right" vertical="center" wrapText="1"/>
    </xf>
    <xf numFmtId="0" fontId="13" fillId="0" borderId="39" xfId="3" applyFont="1" applyBorder="1" applyAlignment="1">
      <alignment horizontal="center" vertical="center" wrapText="1"/>
    </xf>
    <xf numFmtId="0" fontId="26" fillId="0" borderId="34" xfId="3" applyFont="1" applyBorder="1" applyAlignment="1">
      <alignment horizontal="left" vertical="center" wrapText="1"/>
    </xf>
    <xf numFmtId="177" fontId="13" fillId="0" borderId="38" xfId="3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46" xfId="0" applyFont="1" applyBorder="1" applyAlignment="1">
      <alignment vertical="center" wrapText="1"/>
    </xf>
    <xf numFmtId="0" fontId="15" fillId="0" borderId="47" xfId="0" applyFont="1" applyBorder="1" applyAlignment="1">
      <alignment horizontal="center" vertical="center" wrapText="1"/>
    </xf>
    <xf numFmtId="41" fontId="15" fillId="0" borderId="45" xfId="0" applyNumberFormat="1" applyFont="1" applyBorder="1" applyAlignment="1">
      <alignment vertical="center" wrapText="1"/>
    </xf>
    <xf numFmtId="0" fontId="15" fillId="0" borderId="42" xfId="0" applyNumberFormat="1" applyFont="1" applyBorder="1" applyAlignment="1">
      <alignment horizontal="right" vertical="center"/>
    </xf>
    <xf numFmtId="0" fontId="15" fillId="0" borderId="42" xfId="0" applyFont="1" applyBorder="1" applyAlignment="1">
      <alignment horizontal="center" vertical="center"/>
    </xf>
    <xf numFmtId="41" fontId="15" fillId="0" borderId="45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1" fontId="15" fillId="0" borderId="48" xfId="0" applyNumberFormat="1" applyFont="1" applyBorder="1" applyAlignment="1">
      <alignment vertical="center" wrapText="1"/>
    </xf>
    <xf numFmtId="41" fontId="17" fillId="5" borderId="6" xfId="0" applyNumberFormat="1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41" fontId="28" fillId="0" borderId="24" xfId="1" applyFont="1" applyBorder="1" applyAlignment="1">
      <alignment vertical="center"/>
    </xf>
    <xf numFmtId="41" fontId="15" fillId="0" borderId="44" xfId="1" applyFont="1" applyBorder="1" applyAlignment="1">
      <alignment vertical="center"/>
    </xf>
    <xf numFmtId="41" fontId="17" fillId="0" borderId="1" xfId="1" applyNumberFormat="1" applyFont="1" applyBorder="1" applyAlignment="1">
      <alignment vertical="center"/>
    </xf>
    <xf numFmtId="41" fontId="17" fillId="0" borderId="1" xfId="1" applyFont="1" applyBorder="1" applyAlignment="1">
      <alignment vertical="center"/>
    </xf>
    <xf numFmtId="41" fontId="17" fillId="0" borderId="2" xfId="1" applyFont="1" applyBorder="1" applyAlignment="1">
      <alignment vertical="center"/>
    </xf>
    <xf numFmtId="41" fontId="15" fillId="3" borderId="1" xfId="1" applyFont="1" applyFill="1" applyBorder="1" applyAlignment="1">
      <alignment vertical="center"/>
    </xf>
    <xf numFmtId="41" fontId="17" fillId="3" borderId="1" xfId="1" applyNumberFormat="1" applyFont="1" applyFill="1" applyBorder="1" applyAlignment="1">
      <alignment vertical="center"/>
    </xf>
    <xf numFmtId="41" fontId="17" fillId="3" borderId="1" xfId="1" applyFont="1" applyFill="1" applyBorder="1" applyAlignment="1">
      <alignment vertical="center"/>
    </xf>
    <xf numFmtId="41" fontId="17" fillId="3" borderId="2" xfId="1" applyFont="1" applyFill="1" applyBorder="1" applyAlignment="1">
      <alignment vertical="center"/>
    </xf>
    <xf numFmtId="41" fontId="28" fillId="0" borderId="5" xfId="0" applyNumberFormat="1" applyFont="1" applyBorder="1" applyAlignment="1">
      <alignment vertical="center"/>
    </xf>
    <xf numFmtId="41" fontId="28" fillId="0" borderId="5" xfId="1" applyFont="1" applyBorder="1" applyAlignment="1">
      <alignment vertical="center"/>
    </xf>
    <xf numFmtId="0" fontId="15" fillId="0" borderId="47" xfId="0" applyNumberFormat="1" applyFont="1" applyBorder="1" applyAlignment="1">
      <alignment horizontal="right" vertical="center"/>
    </xf>
    <xf numFmtId="0" fontId="15" fillId="0" borderId="47" xfId="0" applyFont="1" applyBorder="1" applyAlignment="1">
      <alignment horizontal="center" vertical="center"/>
    </xf>
    <xf numFmtId="41" fontId="15" fillId="0" borderId="48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50" xfId="0" applyFont="1" applyBorder="1" applyAlignment="1">
      <alignment vertical="center" wrapText="1"/>
    </xf>
    <xf numFmtId="0" fontId="15" fillId="0" borderId="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41" fontId="15" fillId="0" borderId="49" xfId="1" applyNumberFormat="1" applyFont="1" applyBorder="1" applyAlignment="1">
      <alignment vertical="center"/>
    </xf>
    <xf numFmtId="41" fontId="15" fillId="0" borderId="50" xfId="1" applyFont="1" applyBorder="1" applyAlignment="1">
      <alignment vertical="center"/>
    </xf>
    <xf numFmtId="41" fontId="15" fillId="0" borderId="49" xfId="1" applyFont="1" applyBorder="1" applyAlignment="1">
      <alignment vertical="center"/>
    </xf>
    <xf numFmtId="41" fontId="17" fillId="4" borderId="1" xfId="1" applyNumberFormat="1" applyFont="1" applyFill="1" applyBorder="1" applyAlignment="1">
      <alignment vertical="center"/>
    </xf>
    <xf numFmtId="41" fontId="17" fillId="4" borderId="2" xfId="1" applyFont="1" applyFill="1" applyBorder="1" applyAlignment="1">
      <alignment vertical="center"/>
    </xf>
    <xf numFmtId="41" fontId="17" fillId="5" borderId="1" xfId="1" applyNumberFormat="1" applyFont="1" applyFill="1" applyBorder="1" applyAlignment="1">
      <alignment vertical="center"/>
    </xf>
    <xf numFmtId="41" fontId="17" fillId="0" borderId="49" xfId="1" applyNumberFormat="1" applyFont="1" applyBorder="1" applyAlignment="1">
      <alignment vertical="center"/>
    </xf>
    <xf numFmtId="41" fontId="17" fillId="0" borderId="49" xfId="1" applyFont="1" applyBorder="1" applyAlignment="1">
      <alignment vertical="center"/>
    </xf>
    <xf numFmtId="0" fontId="15" fillId="0" borderId="56" xfId="0" applyFont="1" applyBorder="1" applyAlignment="1">
      <alignment vertical="center" wrapText="1"/>
    </xf>
    <xf numFmtId="41" fontId="15" fillId="0" borderId="58" xfId="1" applyFont="1" applyBorder="1" applyAlignment="1">
      <alignment vertical="center"/>
    </xf>
    <xf numFmtId="0" fontId="15" fillId="0" borderId="58" xfId="0" applyFont="1" applyBorder="1" applyAlignment="1">
      <alignment vertical="center"/>
    </xf>
    <xf numFmtId="41" fontId="17" fillId="0" borderId="57" xfId="0" applyNumberFormat="1" applyFont="1" applyBorder="1" applyAlignment="1">
      <alignment vertical="center" wrapText="1"/>
    </xf>
    <xf numFmtId="0" fontId="15" fillId="5" borderId="1" xfId="0" applyFont="1" applyFill="1" applyBorder="1" applyAlignment="1">
      <alignment vertical="center"/>
    </xf>
    <xf numFmtId="0" fontId="15" fillId="2" borderId="9" xfId="0" applyFont="1" applyFill="1" applyBorder="1" applyAlignment="1">
      <alignment horizontal="center" vertical="center" wrapText="1"/>
    </xf>
    <xf numFmtId="41" fontId="15" fillId="0" borderId="56" xfId="1" applyFont="1" applyBorder="1" applyAlignment="1">
      <alignment vertical="center"/>
    </xf>
    <xf numFmtId="0" fontId="15" fillId="0" borderId="58" xfId="0" applyFont="1" applyBorder="1" applyAlignment="1">
      <alignment vertical="center" wrapText="1"/>
    </xf>
    <xf numFmtId="0" fontId="15" fillId="2" borderId="59" xfId="0" applyFont="1" applyFill="1" applyBorder="1" applyAlignment="1">
      <alignment horizontal="center" vertical="center" wrapText="1"/>
    </xf>
    <xf numFmtId="41" fontId="17" fillId="5" borderId="49" xfId="1" applyNumberFormat="1" applyFont="1" applyFill="1" applyBorder="1" applyAlignment="1">
      <alignment vertical="center"/>
    </xf>
    <xf numFmtId="41" fontId="17" fillId="4" borderId="50" xfId="1" applyNumberFormat="1" applyFont="1" applyFill="1" applyBorder="1" applyAlignment="1">
      <alignment vertical="center"/>
    </xf>
    <xf numFmtId="41" fontId="15" fillId="0" borderId="59" xfId="1" applyFont="1" applyBorder="1" applyAlignment="1">
      <alignment vertical="center"/>
    </xf>
    <xf numFmtId="41" fontId="17" fillId="3" borderId="50" xfId="1" applyNumberFormat="1" applyFont="1" applyFill="1" applyBorder="1" applyAlignment="1">
      <alignment vertical="center"/>
    </xf>
    <xf numFmtId="41" fontId="15" fillId="0" borderId="50" xfId="1" applyNumberFormat="1" applyFont="1" applyBorder="1" applyAlignment="1">
      <alignment vertical="center"/>
    </xf>
    <xf numFmtId="41" fontId="15" fillId="0" borderId="58" xfId="1" applyNumberFormat="1" applyFont="1" applyBorder="1" applyAlignment="1">
      <alignment vertical="center"/>
    </xf>
    <xf numFmtId="41" fontId="17" fillId="0" borderId="50" xfId="1" applyNumberFormat="1" applyFont="1" applyBorder="1" applyAlignment="1">
      <alignment vertical="center"/>
    </xf>
    <xf numFmtId="41" fontId="15" fillId="3" borderId="50" xfId="1" applyNumberFormat="1" applyFont="1" applyFill="1" applyBorder="1" applyAlignment="1">
      <alignment vertical="center"/>
    </xf>
    <xf numFmtId="41" fontId="15" fillId="3" borderId="50" xfId="1" applyFont="1" applyFill="1" applyBorder="1" applyAlignment="1">
      <alignment vertical="center"/>
    </xf>
    <xf numFmtId="41" fontId="28" fillId="0" borderId="58" xfId="0" applyNumberFormat="1" applyFont="1" applyBorder="1" applyAlignment="1">
      <alignment vertical="center"/>
    </xf>
    <xf numFmtId="41" fontId="15" fillId="0" borderId="58" xfId="0" applyNumberFormat="1" applyFont="1" applyBorder="1" applyAlignment="1">
      <alignment vertical="center"/>
    </xf>
    <xf numFmtId="41" fontId="15" fillId="0" borderId="50" xfId="0" applyNumberFormat="1" applyFont="1" applyBorder="1" applyAlignment="1">
      <alignment vertical="center"/>
    </xf>
    <xf numFmtId="41" fontId="15" fillId="0" borderId="51" xfId="0" applyNumberFormat="1" applyFont="1" applyBorder="1" applyAlignment="1">
      <alignment vertical="center"/>
    </xf>
    <xf numFmtId="41" fontId="17" fillId="3" borderId="50" xfId="1" applyFont="1" applyFill="1" applyBorder="1" applyAlignment="1">
      <alignment vertical="center"/>
    </xf>
    <xf numFmtId="0" fontId="15" fillId="0" borderId="51" xfId="0" applyFont="1" applyBorder="1" applyAlignment="1">
      <alignment vertical="center"/>
    </xf>
    <xf numFmtId="41" fontId="17" fillId="3" borderId="49" xfId="1" applyNumberFormat="1" applyFont="1" applyFill="1" applyBorder="1" applyAlignment="1">
      <alignment vertical="center"/>
    </xf>
    <xf numFmtId="41" fontId="15" fillId="0" borderId="56" xfId="1" applyNumberFormat="1" applyFont="1" applyBorder="1" applyAlignment="1">
      <alignment vertical="center"/>
    </xf>
    <xf numFmtId="41" fontId="17" fillId="5" borderId="50" xfId="1" applyNumberFormat="1" applyFont="1" applyFill="1" applyBorder="1" applyAlignment="1">
      <alignment vertical="center"/>
    </xf>
    <xf numFmtId="41" fontId="15" fillId="5" borderId="59" xfId="1" applyFont="1" applyFill="1" applyBorder="1" applyAlignment="1">
      <alignment vertical="center"/>
    </xf>
    <xf numFmtId="41" fontId="15" fillId="5" borderId="56" xfId="1" applyFont="1" applyFill="1" applyBorder="1" applyAlignment="1">
      <alignment vertical="center"/>
    </xf>
    <xf numFmtId="0" fontId="15" fillId="0" borderId="3" xfId="0" applyNumberFormat="1" applyFont="1" applyBorder="1" applyAlignment="1">
      <alignment horizontal="right" vertical="center" wrapText="1"/>
    </xf>
    <xf numFmtId="0" fontId="15" fillId="0" borderId="3" xfId="0" applyNumberFormat="1" applyFont="1" applyBorder="1" applyAlignment="1">
      <alignment horizontal="right" vertical="center" shrinkToFit="1"/>
    </xf>
    <xf numFmtId="0" fontId="15" fillId="0" borderId="0" xfId="0" applyNumberFormat="1" applyFont="1" applyBorder="1" applyAlignment="1">
      <alignment horizontal="right" vertical="center" shrinkToFit="1"/>
    </xf>
    <xf numFmtId="0" fontId="15" fillId="0" borderId="47" xfId="0" applyNumberFormat="1" applyFont="1" applyBorder="1" applyAlignment="1">
      <alignment horizontal="right" vertical="center" shrinkToFit="1"/>
    </xf>
    <xf numFmtId="41" fontId="17" fillId="4" borderId="49" xfId="1" applyNumberFormat="1" applyFont="1" applyFill="1" applyBorder="1" applyAlignment="1">
      <alignment vertical="center"/>
    </xf>
    <xf numFmtId="41" fontId="15" fillId="5" borderId="2" xfId="1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15" fillId="5" borderId="9" xfId="0" applyFont="1" applyFill="1" applyBorder="1" applyAlignment="1">
      <alignment vertical="center"/>
    </xf>
    <xf numFmtId="41" fontId="15" fillId="5" borderId="9" xfId="1" applyNumberFormat="1" applyFont="1" applyFill="1" applyBorder="1" applyAlignment="1">
      <alignment vertical="center"/>
    </xf>
    <xf numFmtId="41" fontId="15" fillId="5" borderId="1" xfId="1" applyFont="1" applyFill="1" applyBorder="1" applyAlignment="1">
      <alignment vertical="center"/>
    </xf>
    <xf numFmtId="41" fontId="15" fillId="5" borderId="10" xfId="1" applyFont="1" applyFill="1" applyBorder="1" applyAlignment="1">
      <alignment vertical="center"/>
    </xf>
    <xf numFmtId="41" fontId="15" fillId="5" borderId="50" xfId="1" applyNumberFormat="1" applyFont="1" applyFill="1" applyBorder="1" applyAlignment="1">
      <alignment vertical="center"/>
    </xf>
    <xf numFmtId="41" fontId="15" fillId="5" borderId="49" xfId="1" applyFont="1" applyFill="1" applyBorder="1" applyAlignment="1">
      <alignment vertical="center"/>
    </xf>
    <xf numFmtId="41" fontId="15" fillId="5" borderId="1" xfId="1" applyNumberFormat="1" applyFont="1" applyFill="1" applyBorder="1" applyAlignment="1">
      <alignment vertical="center"/>
    </xf>
    <xf numFmtId="0" fontId="15" fillId="5" borderId="5" xfId="0" applyFont="1" applyFill="1" applyBorder="1" applyAlignment="1">
      <alignment vertical="center"/>
    </xf>
    <xf numFmtId="41" fontId="15" fillId="5" borderId="5" xfId="1" applyNumberFormat="1" applyFont="1" applyFill="1" applyBorder="1" applyAlignment="1">
      <alignment vertical="center"/>
    </xf>
    <xf numFmtId="41" fontId="15" fillId="5" borderId="5" xfId="1" applyFont="1" applyFill="1" applyBorder="1" applyAlignment="1">
      <alignment vertical="center"/>
    </xf>
    <xf numFmtId="41" fontId="15" fillId="5" borderId="58" xfId="1" applyNumberFormat="1" applyFont="1" applyFill="1" applyBorder="1" applyAlignment="1">
      <alignment vertical="center"/>
    </xf>
    <xf numFmtId="41" fontId="28" fillId="5" borderId="24" xfId="1" applyFont="1" applyFill="1" applyBorder="1" applyAlignment="1">
      <alignment vertical="center"/>
    </xf>
    <xf numFmtId="41" fontId="15" fillId="5" borderId="24" xfId="1" applyFont="1" applyFill="1" applyBorder="1" applyAlignment="1">
      <alignment vertical="center"/>
    </xf>
    <xf numFmtId="41" fontId="15" fillId="5" borderId="9" xfId="1" applyFont="1" applyFill="1" applyBorder="1" applyAlignment="1">
      <alignment vertical="center"/>
    </xf>
    <xf numFmtId="41" fontId="15" fillId="5" borderId="58" xfId="1" applyFont="1" applyFill="1" applyBorder="1" applyAlignment="1">
      <alignment vertical="center"/>
    </xf>
    <xf numFmtId="41" fontId="15" fillId="5" borderId="4" xfId="1" applyFont="1" applyFill="1" applyBorder="1" applyAlignment="1">
      <alignment vertical="center"/>
    </xf>
    <xf numFmtId="41" fontId="15" fillId="5" borderId="7" xfId="1" applyFont="1" applyFill="1" applyBorder="1" applyAlignment="1">
      <alignment vertical="center"/>
    </xf>
    <xf numFmtId="41" fontId="15" fillId="5" borderId="44" xfId="1" applyFont="1" applyFill="1" applyBorder="1" applyAlignment="1">
      <alignment vertical="center"/>
    </xf>
    <xf numFmtId="0" fontId="15" fillId="5" borderId="49" xfId="0" applyFont="1" applyFill="1" applyBorder="1" applyAlignment="1">
      <alignment vertical="center"/>
    </xf>
    <xf numFmtId="0" fontId="13" fillId="0" borderId="41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13" fillId="0" borderId="29" xfId="3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15" fillId="0" borderId="0" xfId="0" applyNumberFormat="1" applyFont="1" applyAlignment="1">
      <alignment horizontal="right" vertical="center"/>
    </xf>
    <xf numFmtId="41" fontId="17" fillId="0" borderId="8" xfId="0" applyNumberFormat="1" applyFont="1" applyBorder="1" applyAlignment="1">
      <alignment vertical="center"/>
    </xf>
    <xf numFmtId="0" fontId="15" fillId="0" borderId="50" xfId="0" applyFont="1" applyBorder="1" applyAlignment="1">
      <alignment vertical="center"/>
    </xf>
    <xf numFmtId="0" fontId="15" fillId="0" borderId="60" xfId="0" applyFont="1" applyBorder="1" applyAlignment="1">
      <alignment vertical="center"/>
    </xf>
    <xf numFmtId="41" fontId="15" fillId="0" borderId="60" xfId="1" applyNumberFormat="1" applyFont="1" applyBorder="1" applyAlignment="1">
      <alignment vertical="center"/>
    </xf>
    <xf numFmtId="41" fontId="15" fillId="0" borderId="60" xfId="1" applyFont="1" applyBorder="1" applyAlignment="1">
      <alignment vertical="center"/>
    </xf>
    <xf numFmtId="41" fontId="15" fillId="5" borderId="60" xfId="1" applyFont="1" applyFill="1" applyBorder="1" applyAlignment="1">
      <alignment vertical="center"/>
    </xf>
    <xf numFmtId="0" fontId="15" fillId="0" borderId="52" xfId="0" applyNumberFormat="1" applyFont="1" applyBorder="1" applyAlignment="1">
      <alignment horizontal="right" vertical="center" shrinkToFit="1"/>
    </xf>
    <xf numFmtId="0" fontId="15" fillId="0" borderId="52" xfId="0" applyFont="1" applyBorder="1" applyAlignment="1">
      <alignment horizontal="center" vertical="center" wrapText="1"/>
    </xf>
    <xf numFmtId="41" fontId="15" fillId="0" borderId="53" xfId="0" applyNumberFormat="1" applyFont="1" applyBorder="1" applyAlignment="1">
      <alignment vertical="center" wrapText="1"/>
    </xf>
    <xf numFmtId="41" fontId="15" fillId="0" borderId="53" xfId="0" applyNumberFormat="1" applyFont="1" applyBorder="1" applyAlignment="1">
      <alignment vertical="center"/>
    </xf>
    <xf numFmtId="41" fontId="15" fillId="0" borderId="52" xfId="0" applyNumberFormat="1" applyFont="1" applyBorder="1" applyAlignment="1">
      <alignment horizontal="right" vertical="center" wrapText="1"/>
    </xf>
    <xf numFmtId="0" fontId="15" fillId="5" borderId="60" xfId="0" applyFont="1" applyFill="1" applyBorder="1" applyAlignment="1">
      <alignment vertical="center"/>
    </xf>
    <xf numFmtId="41" fontId="15" fillId="5" borderId="60" xfId="1" applyNumberFormat="1" applyFont="1" applyFill="1" applyBorder="1" applyAlignment="1">
      <alignment vertical="center"/>
    </xf>
    <xf numFmtId="41" fontId="15" fillId="5" borderId="51" xfId="1" applyFont="1" applyFill="1" applyBorder="1" applyAlignment="1">
      <alignment vertical="center"/>
    </xf>
    <xf numFmtId="41" fontId="15" fillId="5" borderId="49" xfId="1" applyNumberFormat="1" applyFont="1" applyFill="1" applyBorder="1" applyAlignment="1">
      <alignment vertical="center"/>
    </xf>
    <xf numFmtId="41" fontId="15" fillId="0" borderId="51" xfId="1" applyFont="1" applyBorder="1" applyAlignment="1">
      <alignment vertical="center"/>
    </xf>
    <xf numFmtId="0" fontId="15" fillId="3" borderId="49" xfId="0" applyFont="1" applyFill="1" applyBorder="1" applyAlignment="1">
      <alignment vertical="center"/>
    </xf>
    <xf numFmtId="41" fontId="15" fillId="3" borderId="49" xfId="0" applyNumberFormat="1" applyFont="1" applyFill="1" applyBorder="1" applyAlignment="1">
      <alignment horizontal="right" vertical="center"/>
    </xf>
    <xf numFmtId="0" fontId="15" fillId="3" borderId="49" xfId="0" applyFont="1" applyFill="1" applyBorder="1" applyAlignment="1">
      <alignment horizontal="center" vertical="center"/>
    </xf>
    <xf numFmtId="41" fontId="17" fillId="3" borderId="49" xfId="0" applyNumberFormat="1" applyFont="1" applyFill="1" applyBorder="1" applyAlignment="1">
      <alignment vertical="center"/>
    </xf>
    <xf numFmtId="41" fontId="15" fillId="0" borderId="52" xfId="0" applyNumberFormat="1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41" fontId="17" fillId="0" borderId="53" xfId="0" applyNumberFormat="1" applyFont="1" applyBorder="1" applyAlignment="1">
      <alignment vertical="center" wrapText="1"/>
    </xf>
    <xf numFmtId="0" fontId="15" fillId="5" borderId="50" xfId="0" applyFont="1" applyFill="1" applyBorder="1" applyAlignment="1">
      <alignment vertical="center"/>
    </xf>
    <xf numFmtId="41" fontId="15" fillId="5" borderId="52" xfId="0" applyNumberFormat="1" applyFont="1" applyFill="1" applyBorder="1" applyAlignment="1">
      <alignment horizontal="right" vertical="center"/>
    </xf>
    <xf numFmtId="0" fontId="15" fillId="5" borderId="52" xfId="0" applyFont="1" applyFill="1" applyBorder="1" applyAlignment="1">
      <alignment horizontal="center" vertical="center"/>
    </xf>
    <xf numFmtId="41" fontId="15" fillId="5" borderId="53" xfId="0" applyNumberFormat="1" applyFont="1" applyFill="1" applyBorder="1" applyAlignment="1">
      <alignment vertical="center" wrapText="1"/>
    </xf>
    <xf numFmtId="0" fontId="19" fillId="0" borderId="50" xfId="0" applyFont="1" applyBorder="1" applyAlignment="1">
      <alignment vertical="center" shrinkToFit="1"/>
    </xf>
    <xf numFmtId="0" fontId="15" fillId="0" borderId="50" xfId="0" applyFont="1" applyBorder="1" applyAlignment="1">
      <alignment vertical="center" shrinkToFit="1"/>
    </xf>
    <xf numFmtId="41" fontId="17" fillId="5" borderId="53" xfId="0" applyNumberFormat="1" applyFont="1" applyFill="1" applyBorder="1" applyAlignment="1">
      <alignment vertical="center"/>
    </xf>
    <xf numFmtId="0" fontId="15" fillId="5" borderId="50" xfId="0" applyFont="1" applyFill="1" applyBorder="1" applyAlignment="1">
      <alignment vertical="center" wrapText="1"/>
    </xf>
    <xf numFmtId="0" fontId="15" fillId="5" borderId="52" xfId="0" applyFont="1" applyFill="1" applyBorder="1" applyAlignment="1">
      <alignment horizontal="center" vertical="center" wrapText="1"/>
    </xf>
    <xf numFmtId="41" fontId="15" fillId="5" borderId="53" xfId="0" applyNumberFormat="1" applyFont="1" applyFill="1" applyBorder="1" applyAlignment="1">
      <alignment vertical="center"/>
    </xf>
    <xf numFmtId="41" fontId="15" fillId="5" borderId="52" xfId="0" applyNumberFormat="1" applyFont="1" applyFill="1" applyBorder="1" applyAlignment="1">
      <alignment horizontal="right" vertical="center" wrapText="1"/>
    </xf>
    <xf numFmtId="41" fontId="17" fillId="5" borderId="53" xfId="0" applyNumberFormat="1" applyFont="1" applyFill="1" applyBorder="1" applyAlignment="1">
      <alignment vertical="center" wrapText="1"/>
    </xf>
    <xf numFmtId="41" fontId="15" fillId="5" borderId="50" xfId="0" applyNumberFormat="1" applyFont="1" applyFill="1" applyBorder="1" applyAlignment="1">
      <alignment vertical="center"/>
    </xf>
    <xf numFmtId="0" fontId="19" fillId="5" borderId="50" xfId="0" applyFont="1" applyFill="1" applyBorder="1" applyAlignment="1">
      <alignment vertical="center" shrinkToFit="1"/>
    </xf>
    <xf numFmtId="41" fontId="17" fillId="5" borderId="52" xfId="0" applyNumberFormat="1" applyFont="1" applyFill="1" applyBorder="1" applyAlignment="1">
      <alignment vertical="center"/>
    </xf>
    <xf numFmtId="0" fontId="16" fillId="2" borderId="6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41" fontId="20" fillId="0" borderId="61" xfId="0" applyNumberFormat="1" applyFont="1" applyBorder="1" applyAlignment="1">
      <alignment vertical="center" wrapText="1"/>
    </xf>
    <xf numFmtId="9" fontId="20" fillId="0" borderId="61" xfId="0" applyNumberFormat="1" applyFont="1" applyBorder="1" applyAlignment="1">
      <alignment vertical="center" wrapText="1"/>
    </xf>
    <xf numFmtId="41" fontId="20" fillId="0" borderId="61" xfId="0" applyNumberFormat="1" applyFont="1" applyFill="1" applyBorder="1" applyAlignment="1">
      <alignment vertical="center" wrapText="1"/>
    </xf>
    <xf numFmtId="176" fontId="20" fillId="0" borderId="61" xfId="0" applyNumberFormat="1" applyFont="1" applyFill="1" applyBorder="1" applyAlignment="1">
      <alignment vertical="center" wrapText="1"/>
    </xf>
    <xf numFmtId="177" fontId="20" fillId="0" borderId="61" xfId="0" applyNumberFormat="1" applyFont="1" applyFill="1" applyBorder="1" applyAlignment="1">
      <alignment vertical="center" wrapText="1"/>
    </xf>
    <xf numFmtId="176" fontId="20" fillId="5" borderId="61" xfId="0" applyNumberFormat="1" applyFont="1" applyFill="1" applyBorder="1" applyAlignment="1">
      <alignment vertical="center" wrapText="1"/>
    </xf>
    <xf numFmtId="41" fontId="20" fillId="4" borderId="61" xfId="0" applyNumberFormat="1" applyFont="1" applyFill="1" applyBorder="1" applyAlignment="1">
      <alignment vertical="center" wrapText="1"/>
    </xf>
    <xf numFmtId="0" fontId="16" fillId="0" borderId="61" xfId="0" applyFont="1" applyBorder="1" applyAlignment="1">
      <alignment horizontal="left" vertical="center" wrapText="1"/>
    </xf>
    <xf numFmtId="176" fontId="20" fillId="6" borderId="61" xfId="0" applyNumberFormat="1" applyFont="1" applyFill="1" applyBorder="1" applyAlignment="1">
      <alignment vertical="center" wrapText="1"/>
    </xf>
    <xf numFmtId="41" fontId="16" fillId="0" borderId="61" xfId="0" applyNumberFormat="1" applyFont="1" applyFill="1" applyBorder="1" applyAlignment="1">
      <alignment vertical="center" wrapText="1"/>
    </xf>
    <xf numFmtId="176" fontId="16" fillId="0" borderId="61" xfId="0" applyNumberFormat="1" applyFont="1" applyFill="1" applyBorder="1" applyAlignment="1">
      <alignment vertical="center" wrapText="1"/>
    </xf>
    <xf numFmtId="41" fontId="20" fillId="5" borderId="61" xfId="0" applyNumberFormat="1" applyFont="1" applyFill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0" fontId="16" fillId="4" borderId="65" xfId="0" applyFont="1" applyFill="1" applyBorder="1" applyAlignment="1">
      <alignment vertical="center" wrapText="1"/>
    </xf>
    <xf numFmtId="0" fontId="16" fillId="4" borderId="67" xfId="0" applyFont="1" applyFill="1" applyBorder="1" applyAlignment="1">
      <alignment vertical="center" wrapText="1"/>
    </xf>
    <xf numFmtId="0" fontId="16" fillId="0" borderId="72" xfId="0" applyFont="1" applyBorder="1" applyAlignment="1">
      <alignment vertical="center" wrapText="1"/>
    </xf>
    <xf numFmtId="41" fontId="20" fillId="0" borderId="72" xfId="0" applyNumberFormat="1" applyFont="1" applyBorder="1" applyAlignment="1">
      <alignment vertical="center" wrapText="1"/>
    </xf>
    <xf numFmtId="176" fontId="20" fillId="0" borderId="72" xfId="0" applyNumberFormat="1" applyFont="1" applyBorder="1" applyAlignment="1">
      <alignment vertical="center" wrapText="1"/>
    </xf>
    <xf numFmtId="9" fontId="20" fillId="0" borderId="72" xfId="0" applyNumberFormat="1" applyFont="1" applyBorder="1" applyAlignment="1">
      <alignment vertical="center" wrapText="1"/>
    </xf>
    <xf numFmtId="41" fontId="20" fillId="4" borderId="72" xfId="0" applyNumberFormat="1" applyFont="1" applyFill="1" applyBorder="1" applyAlignment="1">
      <alignment vertical="center" wrapText="1"/>
    </xf>
    <xf numFmtId="176" fontId="20" fillId="4" borderId="72" xfId="0" applyNumberFormat="1" applyFont="1" applyFill="1" applyBorder="1" applyAlignment="1">
      <alignment vertical="center" wrapText="1"/>
    </xf>
    <xf numFmtId="9" fontId="20" fillId="4" borderId="72" xfId="0" applyNumberFormat="1" applyFont="1" applyFill="1" applyBorder="1" applyAlignment="1">
      <alignment vertical="center" wrapText="1"/>
    </xf>
    <xf numFmtId="41" fontId="16" fillId="0" borderId="72" xfId="0" applyNumberFormat="1" applyFont="1" applyBorder="1" applyAlignment="1">
      <alignment vertical="center" wrapText="1"/>
    </xf>
    <xf numFmtId="41" fontId="16" fillId="0" borderId="72" xfId="1" applyFont="1" applyBorder="1" applyAlignment="1">
      <alignment vertical="center" wrapText="1"/>
    </xf>
    <xf numFmtId="0" fontId="15" fillId="5" borderId="72" xfId="0" applyFont="1" applyFill="1" applyBorder="1" applyAlignment="1">
      <alignment vertical="center"/>
    </xf>
    <xf numFmtId="41" fontId="15" fillId="5" borderId="72" xfId="0" applyNumberFormat="1" applyFont="1" applyFill="1" applyBorder="1" applyAlignment="1">
      <alignment vertical="center"/>
    </xf>
    <xf numFmtId="9" fontId="15" fillId="5" borderId="72" xfId="0" applyNumberFormat="1" applyFont="1" applyFill="1" applyBorder="1" applyAlignment="1">
      <alignment vertical="center"/>
    </xf>
    <xf numFmtId="0" fontId="0" fillId="0" borderId="72" xfId="0" applyBorder="1"/>
    <xf numFmtId="41" fontId="29" fillId="0" borderId="72" xfId="1" applyFont="1" applyBorder="1"/>
    <xf numFmtId="176" fontId="16" fillId="0" borderId="72" xfId="0" applyNumberFormat="1" applyFont="1" applyBorder="1" applyAlignment="1">
      <alignment vertical="center" wrapText="1"/>
    </xf>
    <xf numFmtId="9" fontId="16" fillId="0" borderId="72" xfId="0" applyNumberFormat="1" applyFont="1" applyBorder="1" applyAlignment="1">
      <alignment vertical="center" wrapText="1"/>
    </xf>
    <xf numFmtId="41" fontId="15" fillId="0" borderId="3" xfId="1" applyFont="1" applyBorder="1" applyAlignment="1">
      <alignment vertical="center"/>
    </xf>
    <xf numFmtId="41" fontId="16" fillId="0" borderId="0" xfId="0" applyNumberFormat="1" applyFont="1" applyBorder="1" applyAlignment="1">
      <alignment vertical="center" wrapText="1"/>
    </xf>
    <xf numFmtId="176" fontId="20" fillId="0" borderId="0" xfId="0" applyNumberFormat="1" applyFont="1" applyBorder="1" applyAlignment="1">
      <alignment vertical="center" wrapText="1"/>
    </xf>
    <xf numFmtId="41" fontId="20" fillId="0" borderId="0" xfId="0" applyNumberFormat="1" applyFont="1" applyBorder="1" applyAlignment="1">
      <alignment vertical="center" wrapText="1"/>
    </xf>
    <xf numFmtId="0" fontId="20" fillId="0" borderId="0" xfId="0" applyNumberFormat="1" applyFont="1" applyBorder="1" applyAlignment="1">
      <alignment vertical="center" wrapText="1"/>
    </xf>
    <xf numFmtId="9" fontId="20" fillId="0" borderId="0" xfId="0" applyNumberFormat="1" applyFont="1" applyBorder="1" applyAlignment="1">
      <alignment vertical="center" wrapText="1"/>
    </xf>
    <xf numFmtId="41" fontId="17" fillId="5" borderId="0" xfId="0" applyNumberFormat="1" applyFont="1" applyFill="1" applyBorder="1" applyAlignment="1">
      <alignment vertical="center"/>
    </xf>
    <xf numFmtId="9" fontId="17" fillId="5" borderId="0" xfId="0" applyNumberFormat="1" applyFont="1" applyFill="1" applyBorder="1" applyAlignment="1">
      <alignment vertical="center"/>
    </xf>
    <xf numFmtId="177" fontId="20" fillId="0" borderId="70" xfId="0" applyNumberFormat="1" applyFont="1" applyFill="1" applyBorder="1" applyAlignment="1">
      <alignment vertical="center" wrapText="1"/>
    </xf>
    <xf numFmtId="9" fontId="20" fillId="5" borderId="70" xfId="0" applyNumberFormat="1" applyFont="1" applyFill="1" applyBorder="1" applyAlignment="1">
      <alignment vertical="center" wrapText="1"/>
    </xf>
    <xf numFmtId="9" fontId="20" fillId="6" borderId="70" xfId="0" applyNumberFormat="1" applyFont="1" applyFill="1" applyBorder="1" applyAlignment="1">
      <alignment vertical="center" wrapText="1"/>
    </xf>
    <xf numFmtId="9" fontId="20" fillId="0" borderId="70" xfId="0" applyNumberFormat="1" applyFont="1" applyFill="1" applyBorder="1" applyAlignment="1">
      <alignment vertical="center" wrapText="1"/>
    </xf>
    <xf numFmtId="9" fontId="16" fillId="5" borderId="70" xfId="0" applyNumberFormat="1" applyFont="1" applyFill="1" applyBorder="1" applyAlignment="1">
      <alignment vertical="center" wrapText="1"/>
    </xf>
    <xf numFmtId="41" fontId="20" fillId="4" borderId="72" xfId="1" applyFont="1" applyFill="1" applyBorder="1" applyAlignment="1">
      <alignment vertical="center" wrapText="1"/>
    </xf>
    <xf numFmtId="0" fontId="16" fillId="5" borderId="72" xfId="0" applyFont="1" applyFill="1" applyBorder="1" applyAlignment="1">
      <alignment vertical="center" wrapText="1"/>
    </xf>
    <xf numFmtId="41" fontId="16" fillId="5" borderId="72" xfId="1" applyFont="1" applyFill="1" applyBorder="1" applyAlignment="1">
      <alignment vertical="center" wrapText="1"/>
    </xf>
    <xf numFmtId="9" fontId="20" fillId="6" borderId="72" xfId="0" applyNumberFormat="1" applyFont="1" applyFill="1" applyBorder="1" applyAlignment="1">
      <alignment vertical="center" wrapText="1"/>
    </xf>
    <xf numFmtId="41" fontId="17" fillId="4" borderId="72" xfId="0" applyNumberFormat="1" applyFont="1" applyFill="1" applyBorder="1" applyAlignment="1">
      <alignment vertical="center"/>
    </xf>
    <xf numFmtId="9" fontId="16" fillId="5" borderId="72" xfId="0" applyNumberFormat="1" applyFont="1" applyFill="1" applyBorder="1" applyAlignment="1">
      <alignment vertical="center" wrapText="1"/>
    </xf>
    <xf numFmtId="41" fontId="16" fillId="5" borderId="72" xfId="0" applyNumberFormat="1" applyFont="1" applyFill="1" applyBorder="1" applyAlignment="1">
      <alignment vertical="center" wrapText="1"/>
    </xf>
    <xf numFmtId="176" fontId="16" fillId="5" borderId="72" xfId="0" applyNumberFormat="1" applyFont="1" applyFill="1" applyBorder="1" applyAlignment="1">
      <alignment vertical="center" wrapText="1"/>
    </xf>
    <xf numFmtId="41" fontId="20" fillId="5" borderId="72" xfId="0" applyNumberFormat="1" applyFont="1" applyFill="1" applyBorder="1" applyAlignment="1">
      <alignment vertical="center" wrapText="1"/>
    </xf>
    <xf numFmtId="176" fontId="20" fillId="5" borderId="72" xfId="0" applyNumberFormat="1" applyFont="1" applyFill="1" applyBorder="1" applyAlignment="1">
      <alignment vertical="center" wrapText="1"/>
    </xf>
    <xf numFmtId="9" fontId="20" fillId="5" borderId="72" xfId="0" applyNumberFormat="1" applyFont="1" applyFill="1" applyBorder="1" applyAlignment="1">
      <alignment vertical="center" wrapText="1"/>
    </xf>
    <xf numFmtId="41" fontId="20" fillId="0" borderId="61" xfId="1" applyFont="1" applyBorder="1" applyAlignment="1">
      <alignment horizontal="right" vertical="center" wrapText="1"/>
    </xf>
    <xf numFmtId="0" fontId="16" fillId="0" borderId="67" xfId="0" applyFont="1" applyBorder="1" applyAlignment="1">
      <alignment horizontal="left" vertical="center" shrinkToFit="1"/>
    </xf>
    <xf numFmtId="0" fontId="16" fillId="0" borderId="61" xfId="0" applyFont="1" applyBorder="1" applyAlignment="1">
      <alignment horizontal="left" vertical="center" shrinkToFit="1"/>
    </xf>
    <xf numFmtId="0" fontId="15" fillId="0" borderId="0" xfId="0" applyFont="1" applyAlignment="1">
      <alignment vertical="center" shrinkToFit="1"/>
    </xf>
    <xf numFmtId="0" fontId="16" fillId="0" borderId="71" xfId="0" applyFont="1" applyBorder="1" applyAlignment="1">
      <alignment horizontal="left" vertical="center" wrapText="1"/>
    </xf>
    <xf numFmtId="0" fontId="16" fillId="0" borderId="71" xfId="0" applyFont="1" applyBorder="1" applyAlignment="1">
      <alignment vertical="center" wrapText="1"/>
    </xf>
    <xf numFmtId="0" fontId="14" fillId="0" borderId="71" xfId="0" applyFont="1" applyBorder="1" applyAlignment="1">
      <alignment vertical="center"/>
    </xf>
    <xf numFmtId="0" fontId="0" fillId="0" borderId="71" xfId="0" applyBorder="1"/>
    <xf numFmtId="41" fontId="13" fillId="0" borderId="16" xfId="1" applyFont="1" applyBorder="1" applyAlignment="1">
      <alignment horizontal="right" vertical="center" wrapText="1"/>
    </xf>
    <xf numFmtId="41" fontId="13" fillId="0" borderId="38" xfId="1" applyFont="1" applyBorder="1" applyAlignment="1">
      <alignment horizontal="center" vertical="center" wrapText="1"/>
    </xf>
    <xf numFmtId="41" fontId="13" fillId="0" borderId="38" xfId="1" applyFont="1" applyBorder="1" applyAlignment="1">
      <alignment horizontal="right" vertical="center" wrapText="1"/>
    </xf>
    <xf numFmtId="41" fontId="13" fillId="0" borderId="16" xfId="4" applyFont="1" applyBorder="1" applyAlignment="1">
      <alignment horizontal="right" vertical="center" wrapText="1"/>
    </xf>
    <xf numFmtId="41" fontId="13" fillId="0" borderId="38" xfId="4" applyFont="1" applyBorder="1" applyAlignment="1">
      <alignment horizontal="right" vertical="center" wrapText="1"/>
    </xf>
    <xf numFmtId="0" fontId="27" fillId="0" borderId="32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26" fillId="0" borderId="34" xfId="3" applyFont="1" applyBorder="1" applyAlignment="1">
      <alignment horizontal="left" vertical="center"/>
    </xf>
    <xf numFmtId="41" fontId="31" fillId="0" borderId="16" xfId="1" applyFont="1" applyBorder="1" applyAlignment="1">
      <alignment vertical="center"/>
    </xf>
    <xf numFmtId="41" fontId="31" fillId="0" borderId="16" xfId="1" applyFont="1" applyBorder="1" applyAlignment="1">
      <alignment horizontal="right" vertical="center"/>
    </xf>
    <xf numFmtId="41" fontId="15" fillId="0" borderId="85" xfId="1" applyFont="1" applyBorder="1" applyAlignment="1">
      <alignment vertical="center"/>
    </xf>
    <xf numFmtId="41" fontId="15" fillId="0" borderId="86" xfId="1" applyNumberFormat="1" applyFont="1" applyBorder="1" applyAlignment="1">
      <alignment vertical="center"/>
    </xf>
    <xf numFmtId="0" fontId="15" fillId="0" borderId="87" xfId="0" applyFont="1" applyBorder="1" applyAlignment="1">
      <alignment vertical="center"/>
    </xf>
    <xf numFmtId="0" fontId="15" fillId="0" borderId="86" xfId="0" applyFont="1" applyBorder="1" applyAlignment="1">
      <alignment vertical="center"/>
    </xf>
    <xf numFmtId="41" fontId="15" fillId="0" borderId="87" xfId="1" applyNumberFormat="1" applyFont="1" applyBorder="1" applyAlignment="1">
      <alignment vertical="center"/>
    </xf>
    <xf numFmtId="41" fontId="15" fillId="0" borderId="87" xfId="1" applyFont="1" applyBorder="1" applyAlignment="1">
      <alignment vertical="center"/>
    </xf>
    <xf numFmtId="41" fontId="15" fillId="0" borderId="88" xfId="1" applyFont="1" applyBorder="1" applyAlignment="1">
      <alignment vertical="center"/>
    </xf>
    <xf numFmtId="0" fontId="15" fillId="0" borderId="85" xfId="0" applyFont="1" applyBorder="1" applyAlignment="1">
      <alignment vertical="center"/>
    </xf>
    <xf numFmtId="41" fontId="15" fillId="0" borderId="85" xfId="1" applyNumberFormat="1" applyFont="1" applyBorder="1" applyAlignment="1">
      <alignment vertical="center"/>
    </xf>
    <xf numFmtId="41" fontId="15" fillId="0" borderId="89" xfId="1" applyNumberFormat="1" applyFont="1" applyBorder="1" applyAlignment="1">
      <alignment vertical="center"/>
    </xf>
    <xf numFmtId="41" fontId="15" fillId="0" borderId="89" xfId="1" applyFont="1" applyBorder="1" applyAlignment="1">
      <alignment vertical="center"/>
    </xf>
    <xf numFmtId="0" fontId="15" fillId="0" borderId="89" xfId="0" applyFont="1" applyBorder="1" applyAlignment="1">
      <alignment vertical="center" wrapText="1"/>
    </xf>
    <xf numFmtId="0" fontId="15" fillId="0" borderId="90" xfId="0" applyNumberFormat="1" applyFont="1" applyBorder="1" applyAlignment="1">
      <alignment horizontal="right" vertical="center"/>
    </xf>
    <xf numFmtId="0" fontId="15" fillId="0" borderId="90" xfId="0" applyFont="1" applyBorder="1" applyAlignment="1">
      <alignment horizontal="center" vertical="center"/>
    </xf>
    <xf numFmtId="41" fontId="15" fillId="0" borderId="91" xfId="0" applyNumberFormat="1" applyFont="1" applyBorder="1" applyAlignment="1">
      <alignment vertical="center"/>
    </xf>
    <xf numFmtId="0" fontId="15" fillId="0" borderId="88" xfId="0" applyFont="1" applyBorder="1" applyAlignment="1">
      <alignment vertical="center"/>
    </xf>
    <xf numFmtId="0" fontId="15" fillId="0" borderId="92" xfId="0" applyFont="1" applyBorder="1" applyAlignment="1">
      <alignment vertical="center"/>
    </xf>
    <xf numFmtId="3" fontId="15" fillId="0" borderId="93" xfId="0" applyNumberFormat="1" applyFont="1" applyBorder="1" applyAlignment="1">
      <alignment vertical="center"/>
    </xf>
    <xf numFmtId="0" fontId="15" fillId="0" borderId="5" xfId="0" applyFont="1" applyBorder="1" applyAlignment="1">
      <alignment vertical="center" shrinkToFit="1"/>
    </xf>
    <xf numFmtId="0" fontId="18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vertical="center" shrinkToFit="1"/>
    </xf>
    <xf numFmtId="0" fontId="15" fillId="0" borderId="85" xfId="0" applyFont="1" applyBorder="1" applyAlignment="1">
      <alignment vertical="center"/>
    </xf>
    <xf numFmtId="0" fontId="15" fillId="0" borderId="85" xfId="0" applyFont="1" applyBorder="1" applyAlignment="1">
      <alignment vertical="center"/>
    </xf>
    <xf numFmtId="0" fontId="15" fillId="4" borderId="89" xfId="0" applyFont="1" applyFill="1" applyBorder="1" applyAlignment="1">
      <alignment vertical="center" wrapText="1"/>
    </xf>
    <xf numFmtId="41" fontId="15" fillId="4" borderId="90" xfId="0" applyNumberFormat="1" applyFont="1" applyFill="1" applyBorder="1" applyAlignment="1">
      <alignment horizontal="right" vertical="center" wrapText="1"/>
    </xf>
    <xf numFmtId="0" fontId="15" fillId="4" borderId="90" xfId="0" applyFont="1" applyFill="1" applyBorder="1" applyAlignment="1">
      <alignment horizontal="center" vertical="center" wrapText="1"/>
    </xf>
    <xf numFmtId="41" fontId="15" fillId="4" borderId="91" xfId="0" applyNumberFormat="1" applyFont="1" applyFill="1" applyBorder="1" applyAlignment="1">
      <alignment vertical="center" wrapText="1"/>
    </xf>
    <xf numFmtId="0" fontId="15" fillId="0" borderId="89" xfId="0" applyFont="1" applyBorder="1" applyAlignment="1">
      <alignment horizontal="left" vertical="center"/>
    </xf>
    <xf numFmtId="41" fontId="15" fillId="0" borderId="90" xfId="0" applyNumberFormat="1" applyFont="1" applyBorder="1" applyAlignment="1">
      <alignment horizontal="right" vertical="center" wrapText="1"/>
    </xf>
    <xf numFmtId="0" fontId="15" fillId="0" borderId="90" xfId="0" applyFont="1" applyBorder="1" applyAlignment="1">
      <alignment horizontal="center" vertical="center" wrapText="1"/>
    </xf>
    <xf numFmtId="41" fontId="15" fillId="0" borderId="91" xfId="0" applyNumberFormat="1" applyFont="1" applyBorder="1" applyAlignment="1">
      <alignment vertical="center" wrapText="1"/>
    </xf>
    <xf numFmtId="41" fontId="15" fillId="0" borderId="93" xfId="0" applyNumberFormat="1" applyFont="1" applyBorder="1" applyAlignment="1">
      <alignment vertical="center"/>
    </xf>
    <xf numFmtId="3" fontId="15" fillId="0" borderId="0" xfId="0" applyNumberFormat="1" applyFont="1" applyBorder="1" applyAlignment="1">
      <alignment horizontal="right" vertical="center"/>
    </xf>
    <xf numFmtId="0" fontId="15" fillId="0" borderId="94" xfId="0" applyFont="1" applyBorder="1" applyAlignment="1">
      <alignment vertical="center" wrapText="1"/>
    </xf>
    <xf numFmtId="41" fontId="15" fillId="0" borderId="95" xfId="0" applyNumberFormat="1" applyFont="1" applyBorder="1" applyAlignment="1">
      <alignment vertical="center" wrapText="1"/>
    </xf>
    <xf numFmtId="41" fontId="15" fillId="0" borderId="86" xfId="1" applyFont="1" applyBorder="1" applyAlignment="1">
      <alignment vertical="center"/>
    </xf>
    <xf numFmtId="41" fontId="15" fillId="0" borderId="94" xfId="1" applyFont="1" applyBorder="1" applyAlignment="1">
      <alignment vertical="center"/>
    </xf>
    <xf numFmtId="41" fontId="28" fillId="0" borderId="58" xfId="1" applyFont="1" applyBorder="1" applyAlignment="1">
      <alignment vertical="center"/>
    </xf>
    <xf numFmtId="0" fontId="15" fillId="0" borderId="89" xfId="0" applyFont="1" applyBorder="1" applyAlignment="1">
      <alignment horizontal="left" vertical="center"/>
    </xf>
    <xf numFmtId="0" fontId="15" fillId="0" borderId="88" xfId="0" applyFont="1" applyBorder="1" applyAlignment="1">
      <alignment vertical="center" shrinkToFit="1"/>
    </xf>
    <xf numFmtId="41" fontId="15" fillId="5" borderId="90" xfId="0" applyNumberFormat="1" applyFont="1" applyFill="1" applyBorder="1" applyAlignment="1">
      <alignment horizontal="right" vertical="center" wrapText="1"/>
    </xf>
    <xf numFmtId="0" fontId="15" fillId="5" borderId="90" xfId="0" applyFont="1" applyFill="1" applyBorder="1" applyAlignment="1">
      <alignment horizontal="center" vertical="center" wrapText="1"/>
    </xf>
    <xf numFmtId="41" fontId="15" fillId="5" borderId="91" xfId="0" applyNumberFormat="1" applyFont="1" applyFill="1" applyBorder="1" applyAlignment="1">
      <alignment vertical="center" wrapText="1"/>
    </xf>
    <xf numFmtId="41" fontId="17" fillId="0" borderId="95" xfId="0" applyNumberFormat="1" applyFont="1" applyBorder="1" applyAlignment="1">
      <alignment vertical="center"/>
    </xf>
    <xf numFmtId="0" fontId="15" fillId="0" borderId="90" xfId="0" applyFont="1" applyBorder="1" applyAlignment="1">
      <alignment horizontal="left" vertical="center"/>
    </xf>
    <xf numFmtId="0" fontId="15" fillId="0" borderId="96" xfId="0" applyFont="1" applyBorder="1" applyAlignment="1">
      <alignment horizontal="center" vertical="center" wrapText="1"/>
    </xf>
    <xf numFmtId="41" fontId="15" fillId="0" borderId="97" xfId="0" applyNumberFormat="1" applyFont="1" applyBorder="1" applyAlignment="1">
      <alignment vertical="center" wrapText="1"/>
    </xf>
    <xf numFmtId="41" fontId="17" fillId="4" borderId="85" xfId="1" applyNumberFormat="1" applyFont="1" applyFill="1" applyBorder="1" applyAlignment="1">
      <alignment vertical="center"/>
    </xf>
    <xf numFmtId="41" fontId="17" fillId="4" borderId="85" xfId="1" applyFont="1" applyFill="1" applyBorder="1" applyAlignment="1">
      <alignment vertical="center"/>
    </xf>
    <xf numFmtId="0" fontId="0" fillId="0" borderId="0" xfId="0"/>
    <xf numFmtId="0" fontId="16" fillId="0" borderId="72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85" xfId="0" applyFont="1" applyBorder="1" applyAlignment="1">
      <alignment vertical="center"/>
    </xf>
    <xf numFmtId="0" fontId="15" fillId="2" borderId="86" xfId="0" applyFont="1" applyFill="1" applyBorder="1" applyAlignment="1">
      <alignment horizontal="center" vertical="center" wrapText="1"/>
    </xf>
    <xf numFmtId="0" fontId="15" fillId="2" borderId="87" xfId="0" applyFont="1" applyFill="1" applyBorder="1" applyAlignment="1">
      <alignment horizontal="center" vertical="center"/>
    </xf>
    <xf numFmtId="41" fontId="17" fillId="0" borderId="85" xfId="0" applyNumberFormat="1" applyFont="1" applyBorder="1" applyAlignment="1">
      <alignment vertical="center"/>
    </xf>
    <xf numFmtId="41" fontId="20" fillId="0" borderId="61" xfId="0" applyNumberFormat="1" applyFont="1" applyBorder="1" applyAlignment="1">
      <alignment vertical="center" shrinkToFit="1"/>
    </xf>
    <xf numFmtId="9" fontId="16" fillId="0" borderId="72" xfId="1" applyNumberFormat="1" applyFont="1" applyBorder="1" applyAlignment="1">
      <alignment vertical="center" wrapText="1"/>
    </xf>
    <xf numFmtId="0" fontId="16" fillId="0" borderId="84" xfId="0" applyFont="1" applyBorder="1" applyAlignment="1">
      <alignment vertical="center" wrapText="1"/>
    </xf>
    <xf numFmtId="0" fontId="0" fillId="0" borderId="84" xfId="0" applyBorder="1"/>
    <xf numFmtId="41" fontId="32" fillId="0" borderId="72" xfId="1" applyFont="1" applyBorder="1" applyAlignment="1">
      <alignment vertical="center"/>
    </xf>
    <xf numFmtId="41" fontId="32" fillId="0" borderId="72" xfId="1" applyFont="1" applyBorder="1"/>
    <xf numFmtId="0" fontId="16" fillId="0" borderId="98" xfId="0" applyFont="1" applyBorder="1" applyAlignment="1">
      <alignment vertical="center" wrapText="1"/>
    </xf>
    <xf numFmtId="0" fontId="16" fillId="0" borderId="63" xfId="0" applyFont="1" applyBorder="1" applyAlignment="1">
      <alignment vertical="center" wrapText="1"/>
    </xf>
    <xf numFmtId="41" fontId="16" fillId="0" borderId="63" xfId="0" applyNumberFormat="1" applyFont="1" applyBorder="1" applyAlignment="1">
      <alignment vertical="center" wrapText="1"/>
    </xf>
    <xf numFmtId="176" fontId="16" fillId="0" borderId="63" xfId="0" applyNumberFormat="1" applyFont="1" applyBorder="1" applyAlignment="1">
      <alignment vertical="center" wrapText="1"/>
    </xf>
    <xf numFmtId="9" fontId="16" fillId="0" borderId="63" xfId="0" applyNumberFormat="1" applyFont="1" applyBorder="1" applyAlignment="1">
      <alignment vertical="center" wrapText="1"/>
    </xf>
    <xf numFmtId="41" fontId="20" fillId="0" borderId="62" xfId="0" applyNumberFormat="1" applyFont="1" applyBorder="1" applyAlignment="1">
      <alignment vertical="center" wrapText="1"/>
    </xf>
    <xf numFmtId="176" fontId="20" fillId="0" borderId="62" xfId="0" applyNumberFormat="1" applyFont="1" applyBorder="1" applyAlignment="1">
      <alignment vertical="center" wrapText="1"/>
    </xf>
    <xf numFmtId="9" fontId="20" fillId="0" borderId="62" xfId="0" applyNumberFormat="1" applyFont="1" applyBorder="1" applyAlignment="1">
      <alignment vertical="center" wrapText="1"/>
    </xf>
    <xf numFmtId="0" fontId="16" fillId="0" borderId="103" xfId="0" applyFont="1" applyBorder="1" applyAlignment="1">
      <alignment vertical="center" wrapText="1"/>
    </xf>
    <xf numFmtId="0" fontId="16" fillId="0" borderId="101" xfId="0" applyFont="1" applyBorder="1" applyAlignment="1">
      <alignment vertical="center" wrapText="1"/>
    </xf>
    <xf numFmtId="0" fontId="16" fillId="0" borderId="102" xfId="0" applyFont="1" applyBorder="1" applyAlignment="1">
      <alignment vertical="center" wrapText="1"/>
    </xf>
    <xf numFmtId="41" fontId="16" fillId="0" borderId="103" xfId="1" applyFont="1" applyBorder="1" applyAlignment="1">
      <alignment vertical="center" wrapText="1"/>
    </xf>
    <xf numFmtId="41" fontId="16" fillId="4" borderId="103" xfId="1" applyFont="1" applyFill="1" applyBorder="1" applyAlignment="1">
      <alignment vertical="center" wrapText="1"/>
    </xf>
    <xf numFmtId="41" fontId="20" fillId="4" borderId="103" xfId="1" applyFont="1" applyFill="1" applyBorder="1" applyAlignment="1">
      <alignment vertical="center" wrapText="1"/>
    </xf>
    <xf numFmtId="41" fontId="16" fillId="0" borderId="103" xfId="0" applyNumberFormat="1" applyFont="1" applyBorder="1" applyAlignment="1">
      <alignment vertical="center" wrapText="1"/>
    </xf>
    <xf numFmtId="176" fontId="16" fillId="0" borderId="103" xfId="0" applyNumberFormat="1" applyFont="1" applyBorder="1" applyAlignment="1">
      <alignment vertical="center" wrapText="1"/>
    </xf>
    <xf numFmtId="9" fontId="16" fillId="0" borderId="103" xfId="0" applyNumberFormat="1" applyFont="1" applyBorder="1" applyAlignment="1">
      <alignment vertical="center" wrapText="1"/>
    </xf>
    <xf numFmtId="0" fontId="27" fillId="0" borderId="16" xfId="0" applyFont="1" applyBorder="1" applyAlignment="1">
      <alignment horizontal="center" vertical="center"/>
    </xf>
    <xf numFmtId="0" fontId="0" fillId="0" borderId="0" xfId="0"/>
    <xf numFmtId="0" fontId="34" fillId="0" borderId="0" xfId="0" applyFont="1"/>
    <xf numFmtId="0" fontId="30" fillId="0" borderId="0" xfId="0" applyFont="1"/>
    <xf numFmtId="179" fontId="30" fillId="0" borderId="0" xfId="0" applyNumberFormat="1" applyFont="1"/>
    <xf numFmtId="0" fontId="0" fillId="0" borderId="0" xfId="0" applyAlignment="1">
      <alignment horizontal="center" vertical="center"/>
    </xf>
    <xf numFmtId="0" fontId="13" fillId="7" borderId="16" xfId="0" applyFont="1" applyFill="1" applyBorder="1" applyAlignment="1">
      <alignment horizontal="center" vertical="center" wrapText="1"/>
    </xf>
    <xf numFmtId="179" fontId="13" fillId="7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179" fontId="36" fillId="0" borderId="16" xfId="0" applyNumberFormat="1" applyFont="1" applyFill="1" applyBorder="1" applyAlignment="1">
      <alignment horizontal="center" vertical="center" wrapText="1"/>
    </xf>
    <xf numFmtId="0" fontId="35" fillId="0" borderId="16" xfId="0" applyNumberFormat="1" applyFont="1" applyBorder="1" applyAlignment="1">
      <alignment vertical="center" wrapText="1"/>
    </xf>
    <xf numFmtId="0" fontId="35" fillId="0" borderId="16" xfId="0" applyFont="1" applyBorder="1" applyAlignment="1">
      <alignment horizontal="center" vertical="center" wrapText="1"/>
    </xf>
    <xf numFmtId="0" fontId="38" fillId="0" borderId="16" xfId="0" applyFont="1" applyBorder="1" applyAlignment="1">
      <alignment vertical="center" wrapText="1"/>
    </xf>
    <xf numFmtId="0" fontId="35" fillId="0" borderId="105" xfId="0" applyNumberFormat="1" applyFont="1" applyBorder="1" applyAlignment="1">
      <alignment horizontal="left" vertical="center" wrapText="1"/>
    </xf>
    <xf numFmtId="0" fontId="35" fillId="0" borderId="105" xfId="0" applyNumberFormat="1" applyFont="1" applyBorder="1" applyAlignment="1">
      <alignment vertical="center" wrapText="1"/>
    </xf>
    <xf numFmtId="0" fontId="35" fillId="0" borderId="16" xfId="0" applyNumberFormat="1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6" xfId="0" applyNumberFormat="1" applyFont="1" applyBorder="1" applyAlignment="1">
      <alignment horizontal="left" vertical="center" wrapText="1"/>
    </xf>
    <xf numFmtId="3" fontId="36" fillId="0" borderId="16" xfId="0" applyNumberFormat="1" applyFont="1" applyFill="1" applyBorder="1" applyAlignment="1">
      <alignment horizontal="center" vertical="center" wrapText="1"/>
    </xf>
    <xf numFmtId="0" fontId="38" fillId="0" borderId="105" xfId="0" applyFont="1" applyBorder="1" applyAlignment="1">
      <alignment horizontal="left" vertical="center" wrapText="1"/>
    </xf>
    <xf numFmtId="0" fontId="15" fillId="0" borderId="90" xfId="0" applyFont="1" applyBorder="1" applyAlignment="1">
      <alignment horizontal="right" vertical="center" shrinkToFit="1"/>
    </xf>
    <xf numFmtId="41" fontId="15" fillId="0" borderId="90" xfId="0" applyNumberFormat="1" applyFont="1" applyBorder="1" applyAlignment="1">
      <alignment horizontal="right" vertical="center" shrinkToFit="1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3" fillId="0" borderId="31" xfId="3" applyFont="1" applyBorder="1" applyAlignment="1">
      <alignment horizontal="center" vertical="center" wrapText="1"/>
    </xf>
    <xf numFmtId="0" fontId="30" fillId="0" borderId="33" xfId="0" applyFont="1" applyBorder="1"/>
    <xf numFmtId="0" fontId="26" fillId="0" borderId="40" xfId="3" applyFont="1" applyBorder="1" applyAlignment="1">
      <alignment horizontal="center" vertical="center"/>
    </xf>
    <xf numFmtId="0" fontId="26" fillId="0" borderId="41" xfId="3" applyFont="1" applyBorder="1" applyAlignment="1">
      <alignment horizontal="center" vertical="center"/>
    </xf>
    <xf numFmtId="0" fontId="13" fillId="0" borderId="41" xfId="3" applyFont="1" applyBorder="1" applyAlignment="1">
      <alignment horizontal="center" vertical="center" wrapText="1"/>
    </xf>
    <xf numFmtId="0" fontId="13" fillId="0" borderId="30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0" fillId="0" borderId="0" xfId="0"/>
    <xf numFmtId="0" fontId="23" fillId="0" borderId="0" xfId="3" applyFont="1" applyAlignment="1">
      <alignment horizontal="left" vertical="center" wrapText="1"/>
    </xf>
    <xf numFmtId="0" fontId="26" fillId="0" borderId="27" xfId="3" applyFont="1" applyBorder="1" applyAlignment="1">
      <alignment horizontal="center" vertical="center"/>
    </xf>
    <xf numFmtId="0" fontId="26" fillId="0" borderId="28" xfId="3" applyFont="1" applyBorder="1" applyAlignment="1">
      <alignment horizontal="center" vertical="center"/>
    </xf>
    <xf numFmtId="0" fontId="13" fillId="0" borderId="29" xfId="3" applyFont="1" applyBorder="1" applyAlignment="1">
      <alignment horizontal="center" vertical="center" wrapText="1"/>
    </xf>
    <xf numFmtId="0" fontId="13" fillId="0" borderId="28" xfId="3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2" borderId="61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64" xfId="0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65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0" borderId="67" xfId="0" applyFont="1" applyBorder="1" applyAlignment="1">
      <alignment horizontal="left" vertical="center" wrapText="1"/>
    </xf>
    <xf numFmtId="0" fontId="16" fillId="4" borderId="70" xfId="0" applyFont="1" applyFill="1" applyBorder="1" applyAlignment="1">
      <alignment horizontal="left" vertical="center" wrapText="1"/>
    </xf>
    <xf numFmtId="0" fontId="16" fillId="4" borderId="71" xfId="0" applyFont="1" applyFill="1" applyBorder="1" applyAlignment="1">
      <alignment horizontal="left" vertical="center" wrapText="1"/>
    </xf>
    <xf numFmtId="0" fontId="16" fillId="0" borderId="68" xfId="0" applyFont="1" applyBorder="1" applyAlignment="1">
      <alignment horizontal="left" vertical="center" wrapText="1"/>
    </xf>
    <xf numFmtId="0" fontId="16" fillId="0" borderId="69" xfId="0" applyFont="1" applyBorder="1" applyAlignment="1">
      <alignment horizontal="left" vertical="center" wrapText="1"/>
    </xf>
    <xf numFmtId="0" fontId="16" fillId="2" borderId="63" xfId="0" applyFont="1" applyFill="1" applyBorder="1" applyAlignment="1">
      <alignment horizontal="center" vertical="center" wrapText="1"/>
    </xf>
    <xf numFmtId="0" fontId="16" fillId="2" borderId="62" xfId="0" applyFont="1" applyFill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72" xfId="0" applyFont="1" applyBorder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15" fillId="5" borderId="0" xfId="0" applyFont="1" applyFill="1" applyBorder="1" applyAlignment="1">
      <alignment horizontal="left" vertical="center"/>
    </xf>
    <xf numFmtId="0" fontId="15" fillId="4" borderId="70" xfId="0" applyFont="1" applyFill="1" applyBorder="1" applyAlignment="1">
      <alignment horizontal="left" vertical="center"/>
    </xf>
    <xf numFmtId="0" fontId="15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 wrapText="1"/>
    </xf>
    <xf numFmtId="0" fontId="16" fillId="0" borderId="99" xfId="0" applyFont="1" applyBorder="1" applyAlignment="1">
      <alignment horizontal="left" vertical="center" wrapText="1"/>
    </xf>
    <xf numFmtId="0" fontId="16" fillId="0" borderId="100" xfId="0" applyFont="1" applyBorder="1" applyAlignment="1">
      <alignment horizontal="left" vertical="center" wrapText="1"/>
    </xf>
    <xf numFmtId="0" fontId="16" fillId="4" borderId="83" xfId="0" applyFont="1" applyFill="1" applyBorder="1" applyAlignment="1">
      <alignment horizontal="left" vertical="center" wrapText="1"/>
    </xf>
    <xf numFmtId="0" fontId="16" fillId="4" borderId="84" xfId="0" applyFont="1" applyFill="1" applyBorder="1" applyAlignment="1">
      <alignment horizontal="left" vertical="center" wrapText="1"/>
    </xf>
    <xf numFmtId="0" fontId="16" fillId="0" borderId="73" xfId="0" applyFont="1" applyBorder="1" applyAlignment="1">
      <alignment horizontal="left" vertical="center" wrapText="1"/>
    </xf>
    <xf numFmtId="0" fontId="16" fillId="0" borderId="71" xfId="0" applyFont="1" applyBorder="1" applyAlignment="1">
      <alignment horizontal="left" vertical="center" wrapText="1"/>
    </xf>
    <xf numFmtId="0" fontId="16" fillId="0" borderId="74" xfId="0" applyFont="1" applyBorder="1" applyAlignment="1">
      <alignment horizontal="center" vertical="center" wrapText="1"/>
    </xf>
    <xf numFmtId="0" fontId="16" fillId="0" borderId="75" xfId="0" applyFont="1" applyBorder="1" applyAlignment="1">
      <alignment horizontal="center" vertical="center" wrapText="1"/>
    </xf>
    <xf numFmtId="0" fontId="16" fillId="0" borderId="76" xfId="0" applyFont="1" applyBorder="1" applyAlignment="1">
      <alignment horizontal="center" vertical="center" wrapText="1"/>
    </xf>
    <xf numFmtId="0" fontId="16" fillId="0" borderId="77" xfId="0" applyFont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4" borderId="72" xfId="0" applyFont="1" applyFill="1" applyBorder="1" applyAlignment="1">
      <alignment vertical="center" wrapText="1"/>
    </xf>
    <xf numFmtId="0" fontId="16" fillId="4" borderId="101" xfId="0" applyFont="1" applyFill="1" applyBorder="1" applyAlignment="1">
      <alignment horizontal="left" vertical="center" wrapText="1"/>
    </xf>
    <xf numFmtId="0" fontId="16" fillId="4" borderId="102" xfId="0" applyFont="1" applyFill="1" applyBorder="1" applyAlignment="1">
      <alignment horizontal="left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20" xfId="0" applyFont="1" applyFill="1" applyBorder="1" applyAlignment="1">
      <alignment horizontal="center" vertical="center" wrapText="1"/>
    </xf>
    <xf numFmtId="0" fontId="16" fillId="5" borderId="10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0" borderId="85" xfId="0" applyFont="1" applyBorder="1" applyAlignment="1">
      <alignment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0" fontId="15" fillId="3" borderId="9" xfId="0" applyFont="1" applyFill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0" fontId="15" fillId="0" borderId="54" xfId="0" applyFont="1" applyBorder="1" applyAlignment="1">
      <alignment horizontal="left" vertical="center"/>
    </xf>
    <xf numFmtId="0" fontId="15" fillId="0" borderId="55" xfId="0" applyFont="1" applyBorder="1" applyAlignment="1">
      <alignment horizontal="left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41" fontId="15" fillId="0" borderId="50" xfId="0" applyNumberFormat="1" applyFont="1" applyBorder="1" applyAlignment="1">
      <alignment horizontal="center" vertical="center"/>
    </xf>
    <xf numFmtId="41" fontId="15" fillId="0" borderId="52" xfId="0" applyNumberFormat="1" applyFont="1" applyBorder="1" applyAlignment="1">
      <alignment horizontal="center" vertical="center"/>
    </xf>
    <xf numFmtId="41" fontId="15" fillId="0" borderId="53" xfId="0" applyNumberFormat="1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15" fillId="4" borderId="9" xfId="0" applyFont="1" applyFill="1" applyBorder="1" applyAlignment="1">
      <alignment vertical="center"/>
    </xf>
    <xf numFmtId="0" fontId="15" fillId="4" borderId="50" xfId="0" applyFont="1" applyFill="1" applyBorder="1" applyAlignment="1">
      <alignment horizontal="center" vertical="center" shrinkToFit="1"/>
    </xf>
    <xf numFmtId="0" fontId="15" fillId="4" borderId="53" xfId="0" applyFont="1" applyFill="1" applyBorder="1" applyAlignment="1">
      <alignment horizontal="center" vertical="center" shrinkToFit="1"/>
    </xf>
    <xf numFmtId="0" fontId="15" fillId="4" borderId="85" xfId="0" applyFont="1" applyFill="1" applyBorder="1" applyAlignment="1">
      <alignment horizontal="left" vertical="center"/>
    </xf>
    <xf numFmtId="0" fontId="15" fillId="0" borderId="89" xfId="0" applyFont="1" applyBorder="1" applyAlignment="1">
      <alignment horizontal="left" vertical="center"/>
    </xf>
    <xf numFmtId="0" fontId="15" fillId="0" borderId="91" xfId="0" applyFont="1" applyBorder="1" applyAlignment="1">
      <alignment horizontal="left" vertical="center"/>
    </xf>
    <xf numFmtId="0" fontId="35" fillId="0" borderId="16" xfId="0" applyFont="1" applyBorder="1" applyAlignment="1">
      <alignment horizontal="center" vertical="center" wrapText="1"/>
    </xf>
    <xf numFmtId="0" fontId="35" fillId="0" borderId="108" xfId="0" applyFont="1" applyBorder="1" applyAlignment="1">
      <alignment horizontal="center" vertical="center" wrapText="1"/>
    </xf>
    <xf numFmtId="0" fontId="35" fillId="0" borderId="109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5" fillId="0" borderId="105" xfId="0" applyFont="1" applyBorder="1" applyAlignment="1">
      <alignment horizontal="center" vertical="center" wrapText="1"/>
    </xf>
    <xf numFmtId="0" fontId="35" fillId="0" borderId="106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107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23" fillId="7" borderId="16" xfId="0" applyFont="1" applyFill="1" applyBorder="1" applyAlignment="1">
      <alignment horizontal="center" vertical="center" wrapText="1"/>
    </xf>
    <xf numFmtId="0" fontId="23" fillId="7" borderId="105" xfId="0" applyFont="1" applyFill="1" applyBorder="1" applyAlignment="1">
      <alignment horizontal="center" vertical="center" wrapText="1"/>
    </xf>
    <xf numFmtId="0" fontId="23" fillId="7" borderId="18" xfId="0" applyFont="1" applyFill="1" applyBorder="1" applyAlignment="1">
      <alignment horizontal="center" vertical="center" wrapText="1"/>
    </xf>
    <xf numFmtId="0" fontId="23" fillId="7" borderId="16" xfId="0" applyNumberFormat="1" applyFont="1" applyFill="1" applyBorder="1" applyAlignment="1">
      <alignment horizontal="center" vertical="center" wrapText="1"/>
    </xf>
    <xf numFmtId="0" fontId="37" fillId="0" borderId="105" xfId="0" applyFont="1" applyBorder="1" applyAlignment="1">
      <alignment horizontal="center" vertical="center" wrapText="1"/>
    </xf>
    <xf numFmtId="0" fontId="37" fillId="0" borderId="10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5" fillId="0" borderId="105" xfId="0" applyNumberFormat="1" applyFont="1" applyBorder="1" applyAlignment="1">
      <alignment horizontal="left" vertical="center" wrapText="1"/>
    </xf>
    <xf numFmtId="0" fontId="35" fillId="0" borderId="18" xfId="0" applyNumberFormat="1" applyFont="1" applyBorder="1" applyAlignment="1">
      <alignment horizontal="left" vertical="center" wrapText="1"/>
    </xf>
    <xf numFmtId="0" fontId="35" fillId="0" borderId="110" xfId="0" applyFont="1" applyBorder="1" applyAlignment="1">
      <alignment horizontal="center" vertical="center" wrapText="1"/>
    </xf>
    <xf numFmtId="0" fontId="35" fillId="0" borderId="111" xfId="0" applyFont="1" applyBorder="1" applyAlignment="1">
      <alignment horizontal="center" vertical="center" wrapText="1"/>
    </xf>
    <xf numFmtId="179" fontId="36" fillId="0" borderId="105" xfId="0" applyNumberFormat="1" applyFont="1" applyFill="1" applyBorder="1" applyAlignment="1">
      <alignment horizontal="center" vertical="center" wrapText="1"/>
    </xf>
    <xf numFmtId="179" fontId="36" fillId="0" borderId="18" xfId="0" applyNumberFormat="1" applyFont="1" applyFill="1" applyBorder="1" applyAlignment="1">
      <alignment horizontal="center" vertical="center" wrapText="1"/>
    </xf>
  </cellXfs>
  <cellStyles count="10"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sqref="A1:L18"/>
    </sheetView>
  </sheetViews>
  <sheetFormatPr defaultColWidth="8.77734375" defaultRowHeight="24.95" customHeight="1"/>
  <cols>
    <col min="1" max="11" width="8.77734375" style="44" customWidth="1"/>
    <col min="12" max="12" width="8.77734375" style="45" customWidth="1"/>
    <col min="13" max="16384" width="8.77734375" style="44"/>
  </cols>
  <sheetData>
    <row r="1" spans="1:12" ht="24.9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</row>
    <row r="2" spans="1:12" ht="24.9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3"/>
    </row>
    <row r="3" spans="1:12" ht="24.95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3"/>
    </row>
    <row r="4" spans="1:12" ht="24.95" customHeight="1">
      <c r="A4" s="42"/>
      <c r="B4" s="448" t="s">
        <v>286</v>
      </c>
      <c r="C4" s="448"/>
      <c r="D4" s="448"/>
      <c r="E4" s="448"/>
      <c r="F4" s="448"/>
      <c r="G4" s="448"/>
      <c r="H4" s="448"/>
      <c r="I4" s="448"/>
      <c r="J4" s="448"/>
      <c r="K4" s="448"/>
      <c r="L4" s="448"/>
    </row>
    <row r="5" spans="1:12" ht="24.95" customHeight="1">
      <c r="A5" s="42"/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</row>
    <row r="6" spans="1:12" ht="24.95" customHeight="1">
      <c r="A6" s="42"/>
      <c r="B6" s="448"/>
      <c r="C6" s="448"/>
      <c r="D6" s="448"/>
      <c r="E6" s="448"/>
      <c r="F6" s="448"/>
      <c r="G6" s="448"/>
      <c r="H6" s="448"/>
      <c r="I6" s="448"/>
      <c r="J6" s="448"/>
      <c r="K6" s="448"/>
      <c r="L6" s="448"/>
    </row>
    <row r="7" spans="1:12" ht="24.95" customHeight="1">
      <c r="A7" s="42"/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</row>
    <row r="8" spans="1:12" ht="24.95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3"/>
    </row>
    <row r="9" spans="1:12" ht="24.95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3"/>
    </row>
    <row r="10" spans="1:12" ht="24.95" customHeigh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/>
    </row>
    <row r="11" spans="1:12" ht="24.95" customHeight="1">
      <c r="A11" s="42"/>
      <c r="B11" s="42"/>
      <c r="C11" s="42"/>
      <c r="D11" s="42"/>
      <c r="E11" s="42"/>
      <c r="F11" s="42"/>
      <c r="G11" s="49" t="s">
        <v>287</v>
      </c>
      <c r="H11" s="42"/>
      <c r="I11" s="42"/>
      <c r="J11" s="42"/>
      <c r="K11" s="42"/>
      <c r="L11" s="43"/>
    </row>
    <row r="12" spans="1:12" ht="24.95" customHeight="1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24.95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ht="24.95" customHeight="1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1:12" ht="24.95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3"/>
    </row>
    <row r="16" spans="1:12" ht="24.95" customHeight="1">
      <c r="A16" s="42"/>
      <c r="B16" s="42"/>
      <c r="C16" s="46"/>
      <c r="D16" s="47"/>
      <c r="E16" s="449"/>
      <c r="F16" s="449"/>
      <c r="G16" s="449"/>
      <c r="H16" s="449"/>
      <c r="I16" s="449"/>
      <c r="J16" s="47"/>
      <c r="K16" s="42"/>
      <c r="L16" s="43"/>
    </row>
    <row r="17" spans="1:12" ht="24.95" customHeight="1">
      <c r="A17" s="42"/>
      <c r="B17" s="42"/>
      <c r="C17" s="42"/>
      <c r="D17" s="48"/>
      <c r="E17" s="450" t="s">
        <v>137</v>
      </c>
      <c r="F17" s="450"/>
      <c r="G17" s="450"/>
      <c r="H17" s="450"/>
      <c r="I17" s="450"/>
      <c r="J17" s="48"/>
      <c r="K17" s="42"/>
      <c r="L17" s="43"/>
    </row>
    <row r="18" spans="1:12" ht="24.9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3"/>
    </row>
    <row r="19" spans="1:12" ht="24.95" customHeight="1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3"/>
    </row>
    <row r="20" spans="1:12" s="50" customFormat="1" ht="24.95" customHeight="1">
      <c r="L20" s="51"/>
    </row>
    <row r="21" spans="1:12" s="50" customFormat="1" ht="24.95" customHeight="1">
      <c r="L21" s="51"/>
    </row>
    <row r="22" spans="1:12" s="50" customFormat="1" ht="24.95" customHeight="1">
      <c r="L22" s="51"/>
    </row>
    <row r="23" spans="1:12" s="50" customFormat="1" ht="24.95" customHeight="1">
      <c r="L23" s="51"/>
    </row>
    <row r="24" spans="1:12" s="50" customFormat="1" ht="24.95" customHeight="1">
      <c r="L24" s="51"/>
    </row>
    <row r="25" spans="1:12" s="50" customFormat="1" ht="24.95" customHeight="1">
      <c r="L25" s="51"/>
    </row>
    <row r="26" spans="1:12" s="50" customFormat="1" ht="24.95" customHeight="1">
      <c r="L26" s="51"/>
    </row>
    <row r="27" spans="1:12" s="50" customFormat="1" ht="24.95" customHeight="1">
      <c r="L27" s="51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"/>
  <sheetViews>
    <sheetView tabSelected="1" topLeftCell="A13" workbookViewId="0">
      <selection activeCell="D29" sqref="D29"/>
    </sheetView>
  </sheetViews>
  <sheetFormatPr defaultRowHeight="13.5"/>
  <cols>
    <col min="1" max="1" width="7.44140625" customWidth="1"/>
    <col min="2" max="2" width="14.77734375" customWidth="1"/>
    <col min="3" max="3" width="14.77734375" style="121" customWidth="1"/>
    <col min="4" max="6" width="14.77734375" customWidth="1"/>
    <col min="7" max="7" width="11.21875" customWidth="1"/>
    <col min="8" max="8" width="33.109375" customWidth="1"/>
  </cols>
  <sheetData>
    <row r="1" spans="1:12" s="75" customFormat="1" ht="10.5" customHeight="1"/>
    <row r="2" spans="1:12" s="75" customFormat="1" ht="54.75" customHeight="1">
      <c r="A2" s="458" t="s">
        <v>288</v>
      </c>
      <c r="B2" s="459"/>
      <c r="C2" s="459"/>
      <c r="D2" s="459"/>
      <c r="E2" s="459"/>
      <c r="F2" s="459"/>
      <c r="G2" s="459"/>
      <c r="H2" s="459"/>
      <c r="I2" s="74"/>
      <c r="J2" s="74"/>
      <c r="K2" s="74"/>
      <c r="L2" s="74"/>
    </row>
    <row r="3" spans="1:12" s="75" customFormat="1" ht="9.75" customHeight="1">
      <c r="K3" s="76"/>
    </row>
    <row r="4" spans="1:12" s="75" customFormat="1" ht="21.75" customHeight="1">
      <c r="A4" s="77" t="s">
        <v>289</v>
      </c>
      <c r="B4" s="77" t="s">
        <v>136</v>
      </c>
      <c r="C4" s="77"/>
      <c r="D4" s="77"/>
      <c r="E4" s="77"/>
      <c r="F4" s="77"/>
      <c r="G4" s="77"/>
      <c r="H4" s="77"/>
      <c r="I4" s="77"/>
      <c r="J4" s="78"/>
      <c r="K4" s="79"/>
    </row>
    <row r="5" spans="1:12" s="75" customFormat="1" ht="53.25" customHeight="1">
      <c r="A5" s="460" t="s">
        <v>292</v>
      </c>
      <c r="B5" s="460"/>
      <c r="C5" s="460"/>
      <c r="D5" s="460"/>
      <c r="E5" s="460"/>
      <c r="F5" s="460"/>
      <c r="G5" s="460"/>
      <c r="H5" s="460"/>
      <c r="I5" s="80"/>
      <c r="J5" s="80"/>
      <c r="K5" s="80"/>
    </row>
    <row r="6" spans="1:12" s="75" customFormat="1" ht="20.100000000000001" customHeight="1">
      <c r="A6" s="77" t="s">
        <v>290</v>
      </c>
      <c r="B6" s="77"/>
      <c r="C6" s="77"/>
      <c r="D6" s="77"/>
      <c r="E6" s="77"/>
      <c r="F6" s="77"/>
      <c r="G6" s="77"/>
      <c r="H6" s="77"/>
      <c r="I6" s="77"/>
      <c r="J6" s="78"/>
      <c r="K6" s="79"/>
    </row>
    <row r="7" spans="1:12" s="75" customFormat="1" ht="20.100000000000001" customHeight="1" thickBot="1">
      <c r="A7" s="77" t="s">
        <v>53</v>
      </c>
      <c r="B7" s="77"/>
      <c r="C7" s="77"/>
      <c r="D7" s="77"/>
      <c r="E7" s="77"/>
      <c r="F7" s="77"/>
      <c r="G7" s="77"/>
      <c r="H7" s="90" t="s">
        <v>52</v>
      </c>
      <c r="I7" s="77"/>
      <c r="J7" s="78"/>
      <c r="K7" s="79"/>
    </row>
    <row r="8" spans="1:12" s="75" customFormat="1" ht="16.5" customHeight="1">
      <c r="A8" s="78"/>
      <c r="B8" s="461" t="s">
        <v>173</v>
      </c>
      <c r="C8" s="462"/>
      <c r="D8" s="463" t="s">
        <v>291</v>
      </c>
      <c r="E8" s="464"/>
      <c r="F8" s="229" t="s">
        <v>175</v>
      </c>
      <c r="G8" s="456" t="s">
        <v>176</v>
      </c>
      <c r="H8" s="451" t="s">
        <v>177</v>
      </c>
      <c r="I8" s="78"/>
      <c r="J8" s="79"/>
    </row>
    <row r="9" spans="1:12" s="75" customFormat="1" ht="16.5" customHeight="1">
      <c r="A9" s="78"/>
      <c r="B9" s="341" t="s">
        <v>178</v>
      </c>
      <c r="C9" s="342" t="s">
        <v>179</v>
      </c>
      <c r="D9" s="425" t="s">
        <v>57</v>
      </c>
      <c r="E9" s="425" t="s">
        <v>287</v>
      </c>
      <c r="F9" s="228" t="s">
        <v>66</v>
      </c>
      <c r="G9" s="457"/>
      <c r="H9" s="452"/>
      <c r="I9" s="78"/>
      <c r="J9" s="79"/>
    </row>
    <row r="10" spans="1:12" s="75" customFormat="1" ht="15" customHeight="1">
      <c r="A10" s="78"/>
      <c r="B10" s="125" t="s">
        <v>180</v>
      </c>
      <c r="C10" s="122" t="s">
        <v>181</v>
      </c>
      <c r="D10" s="339">
        <v>85456000</v>
      </c>
      <c r="E10" s="336">
        <v>85456000</v>
      </c>
      <c r="F10" s="100">
        <f>E10-D10</f>
        <v>0</v>
      </c>
      <c r="G10" s="92">
        <f>(E10-D10)/D10</f>
        <v>0</v>
      </c>
      <c r="H10" s="343"/>
      <c r="I10" s="78"/>
      <c r="J10" s="79"/>
    </row>
    <row r="11" spans="1:12" s="75" customFormat="1" ht="15" customHeight="1">
      <c r="A11" s="78"/>
      <c r="B11" s="126" t="s">
        <v>182</v>
      </c>
      <c r="C11" s="123" t="s">
        <v>182</v>
      </c>
      <c r="D11" s="91">
        <v>1190000</v>
      </c>
      <c r="E11" s="336">
        <v>1000000</v>
      </c>
      <c r="F11" s="100">
        <f>E11-D11</f>
        <v>-190000</v>
      </c>
      <c r="G11" s="92">
        <f>(E11-D11)/D11</f>
        <v>-0.15966386554621848</v>
      </c>
      <c r="H11" s="131"/>
      <c r="I11" s="78"/>
      <c r="J11" s="79"/>
    </row>
    <row r="12" spans="1:12" s="75" customFormat="1" ht="15" customHeight="1" thickBot="1">
      <c r="A12" s="78"/>
      <c r="B12" s="127" t="s">
        <v>183</v>
      </c>
      <c r="C12" s="128"/>
      <c r="D12" s="340">
        <f>SUM(D10:D11)</f>
        <v>86646000</v>
      </c>
      <c r="E12" s="338">
        <f>SUM(E10:E11)</f>
        <v>86456000</v>
      </c>
      <c r="F12" s="129">
        <f>E12-D12</f>
        <v>-190000</v>
      </c>
      <c r="G12" s="132">
        <f>(E12-D12)/D12</f>
        <v>-2.1928305980656927E-3</v>
      </c>
      <c r="H12" s="130"/>
      <c r="I12" s="78"/>
      <c r="J12" s="79"/>
    </row>
    <row r="13" spans="1:12" s="75" customFormat="1" ht="11.25" customHeight="1">
      <c r="A13" s="78"/>
      <c r="B13" s="93"/>
      <c r="C13" s="93"/>
      <c r="D13" s="93"/>
      <c r="E13" s="93"/>
      <c r="F13" s="93"/>
      <c r="G13" s="93"/>
      <c r="H13" s="93"/>
      <c r="I13" s="78"/>
      <c r="J13" s="78"/>
      <c r="K13" s="79"/>
    </row>
    <row r="14" spans="1:12" s="75" customFormat="1" ht="20.100000000000001" customHeight="1" thickBot="1">
      <c r="A14" s="78" t="s">
        <v>54</v>
      </c>
      <c r="B14" s="93"/>
      <c r="C14" s="93"/>
      <c r="D14" s="93"/>
      <c r="E14" s="93"/>
      <c r="F14" s="93"/>
      <c r="G14" s="93"/>
      <c r="H14" s="90" t="s">
        <v>184</v>
      </c>
      <c r="I14" s="78"/>
      <c r="J14" s="78"/>
      <c r="K14" s="79"/>
    </row>
    <row r="15" spans="1:12" s="75" customFormat="1" ht="16.5" customHeight="1">
      <c r="B15" s="453" t="s">
        <v>173</v>
      </c>
      <c r="C15" s="454"/>
      <c r="D15" s="455" t="s">
        <v>293</v>
      </c>
      <c r="E15" s="455"/>
      <c r="F15" s="227" t="s">
        <v>185</v>
      </c>
      <c r="G15" s="456" t="s">
        <v>176</v>
      </c>
      <c r="H15" s="451" t="s">
        <v>186</v>
      </c>
    </row>
    <row r="16" spans="1:12" s="75" customFormat="1" ht="16.5" customHeight="1">
      <c r="B16" s="341" t="s">
        <v>178</v>
      </c>
      <c r="C16" s="342" t="s">
        <v>179</v>
      </c>
      <c r="D16" s="124" t="s">
        <v>57</v>
      </c>
      <c r="E16" s="124" t="s">
        <v>287</v>
      </c>
      <c r="F16" s="228" t="s">
        <v>66</v>
      </c>
      <c r="G16" s="457"/>
      <c r="H16" s="452"/>
    </row>
    <row r="17" spans="1:8" s="75" customFormat="1" ht="15" customHeight="1">
      <c r="B17" s="125" t="s">
        <v>187</v>
      </c>
      <c r="C17" s="122" t="s">
        <v>188</v>
      </c>
      <c r="D17" s="345">
        <v>49890665</v>
      </c>
      <c r="E17" s="344">
        <v>63651540</v>
      </c>
      <c r="F17" s="100">
        <f t="shared" ref="F17:F23" si="0">E17-D17</f>
        <v>13760875</v>
      </c>
      <c r="G17" s="92">
        <f t="shared" ref="G17:G23" si="1">(E17-D17)/D17</f>
        <v>0.27582063698689924</v>
      </c>
      <c r="H17" s="131"/>
    </row>
    <row r="18" spans="1:8" s="75" customFormat="1" ht="15" customHeight="1">
      <c r="B18" s="125"/>
      <c r="C18" s="122" t="s">
        <v>294</v>
      </c>
      <c r="D18" s="345">
        <v>0</v>
      </c>
      <c r="E18" s="344">
        <v>300000</v>
      </c>
      <c r="F18" s="100">
        <f t="shared" si="0"/>
        <v>300000</v>
      </c>
      <c r="G18" s="92">
        <v>0</v>
      </c>
      <c r="H18" s="131"/>
    </row>
    <row r="19" spans="1:8" s="75" customFormat="1" ht="15" customHeight="1">
      <c r="B19" s="125"/>
      <c r="C19" s="122" t="s">
        <v>189</v>
      </c>
      <c r="D19" s="345">
        <v>32909328</v>
      </c>
      <c r="E19" s="344">
        <v>20154460</v>
      </c>
      <c r="F19" s="100">
        <f t="shared" si="0"/>
        <v>-12754868</v>
      </c>
      <c r="G19" s="92">
        <f t="shared" si="1"/>
        <v>-0.38757606961770841</v>
      </c>
      <c r="H19" s="131"/>
    </row>
    <row r="20" spans="1:8" s="75" customFormat="1" ht="15" customHeight="1">
      <c r="B20" s="125" t="s">
        <v>190</v>
      </c>
      <c r="C20" s="122" t="s">
        <v>167</v>
      </c>
      <c r="D20" s="345">
        <v>419000</v>
      </c>
      <c r="E20" s="345">
        <v>600000</v>
      </c>
      <c r="F20" s="100">
        <f t="shared" si="0"/>
        <v>181000</v>
      </c>
      <c r="G20" s="92">
        <f t="shared" si="1"/>
        <v>0.43198090692124103</v>
      </c>
      <c r="H20" s="131"/>
    </row>
    <row r="21" spans="1:8" s="75" customFormat="1" ht="15" customHeight="1">
      <c r="B21" s="126" t="s">
        <v>191</v>
      </c>
      <c r="C21" s="123" t="s">
        <v>192</v>
      </c>
      <c r="D21" s="345">
        <v>3398007</v>
      </c>
      <c r="E21" s="345">
        <v>1750000</v>
      </c>
      <c r="F21" s="100">
        <f t="shared" si="0"/>
        <v>-1648007</v>
      </c>
      <c r="G21" s="92">
        <f t="shared" si="1"/>
        <v>-0.48499223221141097</v>
      </c>
      <c r="H21" s="131"/>
    </row>
    <row r="22" spans="1:8" s="75" customFormat="1" ht="15" customHeight="1">
      <c r="B22" s="126" t="s">
        <v>193</v>
      </c>
      <c r="C22" s="123" t="s">
        <v>193</v>
      </c>
      <c r="D22" s="345">
        <v>29000</v>
      </c>
      <c r="E22" s="345">
        <v>0</v>
      </c>
      <c r="F22" s="100">
        <f t="shared" si="0"/>
        <v>-29000</v>
      </c>
      <c r="G22" s="92">
        <f t="shared" si="1"/>
        <v>-1</v>
      </c>
      <c r="H22" s="131"/>
    </row>
    <row r="23" spans="1:8" s="75" customFormat="1" ht="15" customHeight="1" thickBot="1">
      <c r="B23" s="127" t="s">
        <v>194</v>
      </c>
      <c r="C23" s="128"/>
      <c r="D23" s="337">
        <f>SUM(D17:D22)</f>
        <v>86646000</v>
      </c>
      <c r="E23" s="337">
        <f>SUM(E17:E22)</f>
        <v>86456000</v>
      </c>
      <c r="F23" s="129">
        <f t="shared" si="0"/>
        <v>-190000</v>
      </c>
      <c r="G23" s="132">
        <f t="shared" si="1"/>
        <v>-2.1928305980656927E-3</v>
      </c>
      <c r="H23" s="130"/>
    </row>
    <row r="24" spans="1:8" s="75" customFormat="1" ht="22.5">
      <c r="B24" s="75" ph="1"/>
      <c r="C24" s="75" ph="1"/>
    </row>
    <row r="25" spans="1:8" s="75" customFormat="1" ht="22.5">
      <c r="B25" s="75" ph="1"/>
      <c r="C25" s="75" ph="1"/>
    </row>
    <row r="26" spans="1:8" s="75" customFormat="1" ht="22.5">
      <c r="B26" s="75" ph="1"/>
      <c r="C26" s="75" ph="1"/>
    </row>
    <row r="27" spans="1:8" s="75" customFormat="1" ht="21.95" customHeight="1">
      <c r="A27" s="93" t="s">
        <v>295</v>
      </c>
      <c r="B27" s="93"/>
      <c r="C27" s="93"/>
      <c r="D27" s="93"/>
      <c r="E27" s="93"/>
      <c r="F27" s="93"/>
      <c r="G27" s="93"/>
      <c r="H27" s="93"/>
    </row>
    <row r="28" spans="1:8" s="75" customFormat="1" ht="21.95" customHeight="1">
      <c r="A28" s="93" t="s">
        <v>55</v>
      </c>
      <c r="B28" s="93"/>
      <c r="C28" s="93"/>
      <c r="D28" s="93"/>
      <c r="E28" s="93"/>
      <c r="F28" s="93"/>
      <c r="G28" s="93"/>
      <c r="H28" s="93"/>
    </row>
    <row r="29" spans="1:8" s="75" customFormat="1" ht="21.95" customHeight="1">
      <c r="A29" s="93" t="s">
        <v>381</v>
      </c>
      <c r="B29" s="93"/>
      <c r="C29" s="93"/>
      <c r="D29" s="93"/>
      <c r="E29" s="93"/>
      <c r="F29" s="93"/>
      <c r="G29" s="93"/>
      <c r="H29" s="93"/>
    </row>
    <row r="30" spans="1:8" s="75" customFormat="1" ht="21.95" customHeight="1">
      <c r="A30" s="93" t="s">
        <v>67</v>
      </c>
      <c r="B30" s="93"/>
      <c r="C30" s="93"/>
      <c r="D30" s="93"/>
      <c r="E30" s="93"/>
      <c r="F30" s="93"/>
      <c r="G30" s="93"/>
      <c r="H30" s="93"/>
    </row>
    <row r="31" spans="1:8" s="75" customFormat="1" ht="21.95" customHeight="1">
      <c r="A31" s="93"/>
      <c r="B31" s="93"/>
      <c r="C31" s="93"/>
      <c r="D31" s="93"/>
      <c r="E31" s="93"/>
      <c r="F31" s="93"/>
      <c r="G31" s="93"/>
      <c r="H31" s="93"/>
    </row>
    <row r="32" spans="1:8" s="95" customFormat="1" ht="21.95" customHeight="1">
      <c r="A32" s="94" t="s">
        <v>50</v>
      </c>
      <c r="B32" s="94"/>
      <c r="C32" s="94"/>
      <c r="D32" s="94"/>
      <c r="E32" s="94"/>
      <c r="F32" s="94"/>
      <c r="G32" s="94"/>
      <c r="H32" s="94"/>
    </row>
    <row r="33" spans="1:8" s="95" customFormat="1" ht="21.95" customHeight="1">
      <c r="A33" s="94" t="s">
        <v>51</v>
      </c>
      <c r="B33" s="94"/>
      <c r="C33" s="94"/>
      <c r="D33" s="94"/>
      <c r="E33" s="94"/>
      <c r="F33" s="94"/>
      <c r="G33" s="94"/>
      <c r="H33" s="94"/>
    </row>
    <row r="34" spans="1:8" s="75" customFormat="1" ht="22.5">
      <c r="B34" s="75" ph="1"/>
      <c r="C34" s="75" ph="1"/>
    </row>
    <row r="36" spans="1:8" ht="22.5">
      <c r="B36" ph="1"/>
      <c r="C36" s="121" ph="1"/>
    </row>
  </sheetData>
  <mergeCells count="10">
    <mergeCell ref="H15:H16"/>
    <mergeCell ref="B15:C15"/>
    <mergeCell ref="D15:E15"/>
    <mergeCell ref="G15:G16"/>
    <mergeCell ref="A2:H2"/>
    <mergeCell ref="A5:H5"/>
    <mergeCell ref="H8:H9"/>
    <mergeCell ref="B8:C8"/>
    <mergeCell ref="D8:E8"/>
    <mergeCell ref="G8:G9"/>
  </mergeCells>
  <phoneticPr fontId="3" type="noConversion"/>
  <pageMargins left="0" right="0" top="0.74803149606299213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2"/>
  <sheetViews>
    <sheetView workbookViewId="0">
      <selection activeCell="H3" sqref="H3"/>
    </sheetView>
  </sheetViews>
  <sheetFormatPr defaultRowHeight="13.5"/>
  <cols>
    <col min="1" max="2" width="6.6640625" customWidth="1"/>
    <col min="3" max="3" width="10" customWidth="1"/>
    <col min="4" max="6" width="9.88671875" customWidth="1"/>
    <col min="7" max="7" width="5.5546875" customWidth="1"/>
    <col min="8" max="8" width="6.109375" customWidth="1"/>
    <col min="9" max="9" width="6.5546875" customWidth="1"/>
    <col min="10" max="10" width="16" customWidth="1"/>
    <col min="11" max="12" width="10.21875" bestFit="1" customWidth="1"/>
    <col min="13" max="13" width="10.6640625" bestFit="1" customWidth="1"/>
    <col min="14" max="14" width="6" customWidth="1"/>
  </cols>
  <sheetData>
    <row r="1" spans="1:17" s="1" customFormat="1" ht="23.25">
      <c r="A1" s="465" t="s">
        <v>373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230"/>
    </row>
    <row r="2" spans="1:17" s="1" customFormat="1" ht="24.95" customHeight="1">
      <c r="A2" s="466" t="s">
        <v>129</v>
      </c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231"/>
    </row>
    <row r="3" spans="1:17" s="1" customFormat="1" ht="31.5" customHeight="1">
      <c r="A3" s="467" t="s">
        <v>37</v>
      </c>
      <c r="B3" s="467"/>
      <c r="C3" s="467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s="1" customFormat="1" ht="24.95" customHeight="1">
      <c r="A4" s="468"/>
      <c r="B4" s="468"/>
      <c r="C4" s="468"/>
      <c r="I4" s="133"/>
      <c r="J4" s="133"/>
      <c r="M4" s="2" t="s">
        <v>40</v>
      </c>
      <c r="N4" s="2"/>
    </row>
    <row r="5" spans="1:17" s="1" customFormat="1" ht="22.5" customHeight="1">
      <c r="A5" s="469" t="s">
        <v>27</v>
      </c>
      <c r="B5" s="469"/>
      <c r="C5" s="469"/>
      <c r="D5" s="469"/>
      <c r="E5" s="469"/>
      <c r="F5" s="469"/>
      <c r="G5" s="271"/>
      <c r="H5" s="470" t="s">
        <v>28</v>
      </c>
      <c r="I5" s="471"/>
      <c r="J5" s="471"/>
      <c r="K5" s="471"/>
      <c r="L5" s="471"/>
      <c r="M5" s="471"/>
      <c r="N5" s="472"/>
    </row>
    <row r="6" spans="1:17" s="1" customFormat="1" ht="18" customHeight="1">
      <c r="A6" s="469" t="s">
        <v>29</v>
      </c>
      <c r="B6" s="469" t="s">
        <v>30</v>
      </c>
      <c r="C6" s="469" t="s">
        <v>31</v>
      </c>
      <c r="D6" s="473" t="s">
        <v>279</v>
      </c>
      <c r="E6" s="473" t="s">
        <v>280</v>
      </c>
      <c r="F6" s="469" t="s">
        <v>39</v>
      </c>
      <c r="G6" s="482" t="s">
        <v>44</v>
      </c>
      <c r="H6" s="482" t="s">
        <v>29</v>
      </c>
      <c r="I6" s="469" t="s">
        <v>30</v>
      </c>
      <c r="J6" s="469" t="s">
        <v>31</v>
      </c>
      <c r="K6" s="473" t="s">
        <v>279</v>
      </c>
      <c r="L6" s="473" t="s">
        <v>280</v>
      </c>
      <c r="M6" s="469" t="s">
        <v>39</v>
      </c>
      <c r="N6" s="482" t="s">
        <v>44</v>
      </c>
    </row>
    <row r="7" spans="1:17" s="1" customFormat="1" ht="18" customHeight="1">
      <c r="A7" s="469"/>
      <c r="B7" s="469"/>
      <c r="C7" s="469"/>
      <c r="D7" s="474"/>
      <c r="E7" s="474"/>
      <c r="F7" s="469"/>
      <c r="G7" s="483"/>
      <c r="H7" s="483"/>
      <c r="I7" s="469"/>
      <c r="J7" s="469"/>
      <c r="K7" s="474"/>
      <c r="L7" s="474"/>
      <c r="M7" s="469"/>
      <c r="N7" s="483"/>
    </row>
    <row r="8" spans="1:17" s="1" customFormat="1" ht="14.25" customHeight="1">
      <c r="A8" s="484" t="s">
        <v>32</v>
      </c>
      <c r="B8" s="484"/>
      <c r="C8" s="484"/>
      <c r="D8" s="275">
        <f>D10+D15+D19</f>
        <v>86646000</v>
      </c>
      <c r="E8" s="275">
        <f>E10+E15</f>
        <v>86456000</v>
      </c>
      <c r="F8" s="276">
        <f t="shared" ref="F8:F10" si="0">E8-D8</f>
        <v>-190000</v>
      </c>
      <c r="G8" s="277">
        <f t="shared" ref="G8:G10" si="1">F8/D8</f>
        <v>-2.1928305980656927E-3</v>
      </c>
      <c r="H8" s="484" t="s">
        <v>32</v>
      </c>
      <c r="I8" s="484"/>
      <c r="J8" s="484"/>
      <c r="K8" s="273">
        <f>K9+K39+K48+K63</f>
        <v>86646000</v>
      </c>
      <c r="L8" s="402">
        <f>L9+L39+L48+L63</f>
        <v>86456000</v>
      </c>
      <c r="M8" s="328">
        <f>L8-K8</f>
        <v>-190000</v>
      </c>
      <c r="N8" s="274">
        <f t="shared" ref="N8:N14" si="2">M8/K8</f>
        <v>-2.1928305980656927E-3</v>
      </c>
    </row>
    <row r="9" spans="1:17" s="1" customFormat="1" ht="14.25" customHeight="1">
      <c r="A9" s="485"/>
      <c r="B9" s="486"/>
      <c r="C9" s="487"/>
      <c r="D9" s="275"/>
      <c r="E9" s="275"/>
      <c r="F9" s="276"/>
      <c r="G9" s="312"/>
      <c r="H9" s="488" t="s">
        <v>2</v>
      </c>
      <c r="I9" s="488"/>
      <c r="J9" s="488"/>
      <c r="K9" s="289">
        <f>K10+K15+K24+K32</f>
        <v>82799993</v>
      </c>
      <c r="L9" s="289">
        <f>L10+L15+L20+L24+L32</f>
        <v>84106000</v>
      </c>
      <c r="M9" s="290">
        <f>L9-K9</f>
        <v>1306007</v>
      </c>
      <c r="N9" s="291">
        <f>M9/K9</f>
        <v>1.5773032734435134E-2</v>
      </c>
      <c r="Q9" s="73"/>
    </row>
    <row r="10" spans="1:17" s="1" customFormat="1" ht="14.25" customHeight="1">
      <c r="A10" s="475" t="s">
        <v>43</v>
      </c>
      <c r="B10" s="476"/>
      <c r="C10" s="477"/>
      <c r="D10" s="275">
        <f>D11</f>
        <v>85456000</v>
      </c>
      <c r="E10" s="275">
        <f>E11</f>
        <v>85456000</v>
      </c>
      <c r="F10" s="278">
        <f t="shared" si="0"/>
        <v>0</v>
      </c>
      <c r="G10" s="313">
        <f t="shared" si="1"/>
        <v>0</v>
      </c>
      <c r="H10" s="288"/>
      <c r="I10" s="478" t="s">
        <v>131</v>
      </c>
      <c r="J10" s="479"/>
      <c r="K10" s="292">
        <f>K11+K12+K13+K14</f>
        <v>25890665</v>
      </c>
      <c r="L10" s="292">
        <f>L11+L12+L13+L14</f>
        <v>39651540</v>
      </c>
      <c r="M10" s="293">
        <f t="shared" ref="M10:M14" si="3">L10-K10</f>
        <v>13760875</v>
      </c>
      <c r="N10" s="294">
        <f t="shared" si="2"/>
        <v>0.53149948060430274</v>
      </c>
    </row>
    <row r="11" spans="1:17" s="1" customFormat="1" ht="14.25" customHeight="1">
      <c r="A11" s="285"/>
      <c r="B11" s="478" t="s">
        <v>7</v>
      </c>
      <c r="C11" s="479"/>
      <c r="D11" s="279">
        <f>D12+D13</f>
        <v>85456000</v>
      </c>
      <c r="E11" s="279">
        <f>E12+E13</f>
        <v>85456000</v>
      </c>
      <c r="F11" s="281">
        <f t="shared" ref="F11" si="4">E11-D11</f>
        <v>0</v>
      </c>
      <c r="G11" s="314">
        <f t="shared" ref="G11" si="5">F11/D11</f>
        <v>0</v>
      </c>
      <c r="H11" s="288"/>
      <c r="I11" s="288"/>
      <c r="J11" s="288" t="s">
        <v>9</v>
      </c>
      <c r="K11" s="295">
        <v>20116480</v>
      </c>
      <c r="L11" s="295">
        <v>29220000</v>
      </c>
      <c r="M11" s="302">
        <f>L11-K11</f>
        <v>9103520</v>
      </c>
      <c r="N11" s="303">
        <f>M11/K11</f>
        <v>0.45254040468312545</v>
      </c>
      <c r="P11" s="73"/>
    </row>
    <row r="12" spans="1:17" s="1" customFormat="1" ht="14.25" customHeight="1">
      <c r="A12" s="285"/>
      <c r="B12" s="280"/>
      <c r="C12" s="329" t="s">
        <v>130</v>
      </c>
      <c r="D12" s="282">
        <v>49456000</v>
      </c>
      <c r="E12" s="282">
        <v>49456000</v>
      </c>
      <c r="F12" s="283">
        <f t="shared" ref="F12:F17" si="6">E12-D12</f>
        <v>0</v>
      </c>
      <c r="G12" s="315">
        <f>F12/D12</f>
        <v>0</v>
      </c>
      <c r="H12" s="288"/>
      <c r="I12" s="288"/>
      <c r="J12" s="288" t="s">
        <v>10</v>
      </c>
      <c r="K12" s="295">
        <v>1892410</v>
      </c>
      <c r="L12" s="295">
        <v>4362000</v>
      </c>
      <c r="M12" s="302">
        <f>L12-K12</f>
        <v>2469590</v>
      </c>
      <c r="N12" s="303">
        <f>M12/K12</f>
        <v>1.3049973314450884</v>
      </c>
    </row>
    <row r="13" spans="1:17" s="1" customFormat="1" ht="14.25" customHeight="1">
      <c r="A13" s="280"/>
      <c r="B13" s="280"/>
      <c r="C13" s="329" t="s">
        <v>133</v>
      </c>
      <c r="D13" s="282">
        <v>36000000</v>
      </c>
      <c r="E13" s="282">
        <v>36000000</v>
      </c>
      <c r="F13" s="283">
        <f t="shared" si="6"/>
        <v>0</v>
      </c>
      <c r="G13" s="315">
        <f>F13/D13</f>
        <v>0</v>
      </c>
      <c r="H13" s="288"/>
      <c r="I13" s="288"/>
      <c r="J13" s="288" t="s">
        <v>11</v>
      </c>
      <c r="K13" s="295">
        <v>1793455</v>
      </c>
      <c r="L13" s="295">
        <v>2798500</v>
      </c>
      <c r="M13" s="302">
        <f>L13-K13</f>
        <v>1005045</v>
      </c>
      <c r="N13" s="303">
        <f t="shared" si="2"/>
        <v>0.56039599543897112</v>
      </c>
      <c r="O13" s="73"/>
    </row>
    <row r="14" spans="1:17" s="1" customFormat="1" ht="14.25" customHeight="1">
      <c r="A14" s="480" t="s">
        <v>162</v>
      </c>
      <c r="B14" s="481"/>
      <c r="C14" s="481"/>
      <c r="D14" s="284">
        <f>D15</f>
        <v>1190000</v>
      </c>
      <c r="E14" s="284">
        <f>E15</f>
        <v>1000000</v>
      </c>
      <c r="F14" s="278">
        <f t="shared" si="6"/>
        <v>-190000</v>
      </c>
      <c r="G14" s="313">
        <f t="shared" ref="G14:G15" si="7">F14/D14</f>
        <v>-0.15966386554621848</v>
      </c>
      <c r="H14" s="288"/>
      <c r="I14" s="288"/>
      <c r="J14" s="288" t="s">
        <v>12</v>
      </c>
      <c r="K14" s="295">
        <v>2088320</v>
      </c>
      <c r="L14" s="295">
        <v>3271040</v>
      </c>
      <c r="M14" s="302">
        <f t="shared" si="3"/>
        <v>1182720</v>
      </c>
      <c r="N14" s="303">
        <f t="shared" si="2"/>
        <v>0.56634998467667785</v>
      </c>
    </row>
    <row r="15" spans="1:17" s="1" customFormat="1" ht="14.25" customHeight="1">
      <c r="A15" s="280"/>
      <c r="B15" s="286" t="s">
        <v>1</v>
      </c>
      <c r="C15" s="287"/>
      <c r="D15" s="279">
        <f>D16</f>
        <v>1190000</v>
      </c>
      <c r="E15" s="279">
        <f>E16</f>
        <v>1000000</v>
      </c>
      <c r="F15" s="281">
        <f t="shared" si="6"/>
        <v>-190000</v>
      </c>
      <c r="G15" s="314">
        <f t="shared" si="7"/>
        <v>-0.15966386554621848</v>
      </c>
      <c r="H15" s="288"/>
      <c r="I15" s="478" t="s">
        <v>164</v>
      </c>
      <c r="J15" s="479"/>
      <c r="K15" s="292">
        <f>K16+K17+K18+K19</f>
        <v>24000000</v>
      </c>
      <c r="L15" s="292">
        <f>SUM(L16+L17+L18+L19)</f>
        <v>24000000</v>
      </c>
      <c r="M15" s="317">
        <f>L15-K15</f>
        <v>0</v>
      </c>
      <c r="N15" s="317">
        <f>M15/K15</f>
        <v>0</v>
      </c>
    </row>
    <row r="16" spans="1:17" s="1" customFormat="1" ht="14.25" customHeight="1">
      <c r="A16" s="280"/>
      <c r="B16" s="285"/>
      <c r="C16" s="330" t="s">
        <v>127</v>
      </c>
      <c r="D16" s="282">
        <v>1190000</v>
      </c>
      <c r="E16" s="282">
        <v>1000000</v>
      </c>
      <c r="F16" s="283">
        <f t="shared" si="6"/>
        <v>-190000</v>
      </c>
      <c r="G16" s="316">
        <f>F16/D16</f>
        <v>-0.15966386554621848</v>
      </c>
      <c r="H16" s="288"/>
      <c r="I16" s="288"/>
      <c r="J16" s="288" t="s">
        <v>9</v>
      </c>
      <c r="K16" s="296">
        <v>18766200</v>
      </c>
      <c r="L16" s="296">
        <v>20330050</v>
      </c>
      <c r="M16" s="302">
        <f t="shared" ref="M16" si="8">L16-K16</f>
        <v>1563850</v>
      </c>
      <c r="N16" s="403">
        <f>M16/K16</f>
        <v>8.3333333333333329E-2</v>
      </c>
      <c r="P16" s="73"/>
    </row>
    <row r="17" spans="1:16" s="1" customFormat="1" ht="14.25" customHeight="1">
      <c r="A17" s="280"/>
      <c r="C17" s="331" t="s">
        <v>163</v>
      </c>
      <c r="D17" s="117">
        <v>0</v>
      </c>
      <c r="E17" s="117">
        <v>0</v>
      </c>
      <c r="F17" s="117">
        <f t="shared" si="6"/>
        <v>0</v>
      </c>
      <c r="G17" s="117">
        <v>0</v>
      </c>
      <c r="H17" s="288"/>
      <c r="I17" s="318"/>
      <c r="J17" s="288" t="s">
        <v>10</v>
      </c>
      <c r="K17" s="319">
        <v>1563850</v>
      </c>
      <c r="L17" s="319">
        <v>0</v>
      </c>
      <c r="M17" s="302">
        <f t="shared" ref="M17:M19" si="9">L17-K17</f>
        <v>-1563850</v>
      </c>
      <c r="N17" s="403">
        <f t="shared" ref="N17:N19" si="10">M17/K17</f>
        <v>-1</v>
      </c>
      <c r="P17" s="73"/>
    </row>
    <row r="18" spans="1:16" s="1" customFormat="1" ht="14.25" customHeight="1">
      <c r="A18" s="512"/>
      <c r="B18" s="512"/>
      <c r="C18" s="512"/>
      <c r="D18" s="512"/>
      <c r="E18" s="512"/>
      <c r="F18" s="512"/>
      <c r="G18" s="512"/>
      <c r="H18" s="288"/>
      <c r="I18" s="288"/>
      <c r="J18" s="288" t="s">
        <v>11</v>
      </c>
      <c r="K18" s="296">
        <v>1694170</v>
      </c>
      <c r="L18" s="296">
        <v>1694170</v>
      </c>
      <c r="M18" s="302">
        <f t="shared" si="9"/>
        <v>0</v>
      </c>
      <c r="N18" s="403">
        <f t="shared" si="10"/>
        <v>0</v>
      </c>
      <c r="O18" s="73"/>
    </row>
    <row r="19" spans="1:16" s="1" customFormat="1" ht="14.25" customHeight="1">
      <c r="A19" s="513"/>
      <c r="B19" s="513"/>
      <c r="C19" s="513"/>
      <c r="D19" s="513"/>
      <c r="E19" s="513"/>
      <c r="F19" s="513"/>
      <c r="G19" s="513"/>
      <c r="H19" s="288"/>
      <c r="I19" s="288"/>
      <c r="J19" s="288" t="s">
        <v>12</v>
      </c>
      <c r="K19" s="296">
        <v>1975780</v>
      </c>
      <c r="L19" s="296">
        <v>1975780</v>
      </c>
      <c r="M19" s="302">
        <f t="shared" si="9"/>
        <v>0</v>
      </c>
      <c r="N19" s="403">
        <f t="shared" si="10"/>
        <v>0</v>
      </c>
    </row>
    <row r="20" spans="1:16" s="1" customFormat="1" ht="14.25" customHeight="1">
      <c r="A20" s="513"/>
      <c r="B20" s="513"/>
      <c r="C20" s="513"/>
      <c r="D20" s="513"/>
      <c r="E20" s="513"/>
      <c r="F20" s="513"/>
      <c r="G20" s="513"/>
      <c r="H20" s="416"/>
      <c r="I20" s="510" t="s">
        <v>282</v>
      </c>
      <c r="J20" s="511"/>
      <c r="K20" s="420">
        <f>K21+K22+K23</f>
        <v>0</v>
      </c>
      <c r="L20" s="421">
        <f>L21+L22+L23</f>
        <v>300000</v>
      </c>
      <c r="M20" s="317">
        <f>L20-K20</f>
        <v>300000</v>
      </c>
      <c r="N20" s="317">
        <v>0</v>
      </c>
    </row>
    <row r="21" spans="1:16" s="1" customFormat="1" ht="14.25" customHeight="1">
      <c r="A21" s="513"/>
      <c r="B21" s="513"/>
      <c r="C21" s="513"/>
      <c r="D21" s="513"/>
      <c r="E21" s="513"/>
      <c r="F21" s="513"/>
      <c r="G21" s="513"/>
      <c r="H21" s="416"/>
      <c r="I21" s="416"/>
      <c r="J21" s="416" t="s">
        <v>283</v>
      </c>
      <c r="K21" s="419">
        <v>0</v>
      </c>
      <c r="L21" s="419">
        <v>200000</v>
      </c>
      <c r="M21" s="302">
        <f t="shared" ref="M21:M30" si="11">L21-K21</f>
        <v>200000</v>
      </c>
      <c r="N21" s="403">
        <v>0</v>
      </c>
    </row>
    <row r="22" spans="1:16" s="1" customFormat="1" ht="14.25" customHeight="1">
      <c r="A22" s="513"/>
      <c r="B22" s="513"/>
      <c r="C22" s="513"/>
      <c r="D22" s="513"/>
      <c r="E22" s="513"/>
      <c r="F22" s="513"/>
      <c r="G22" s="513"/>
      <c r="H22" s="416"/>
      <c r="I22" s="416"/>
      <c r="J22" s="416" t="s">
        <v>284</v>
      </c>
      <c r="K22" s="419">
        <v>0</v>
      </c>
      <c r="L22" s="419">
        <v>0</v>
      </c>
      <c r="M22" s="302">
        <f t="shared" si="11"/>
        <v>0</v>
      </c>
      <c r="N22" s="403">
        <v>0</v>
      </c>
    </row>
    <row r="23" spans="1:16" s="1" customFormat="1" ht="14.25" customHeight="1">
      <c r="A23" s="513"/>
      <c r="B23" s="513"/>
      <c r="C23" s="513"/>
      <c r="D23" s="513"/>
      <c r="E23" s="513"/>
      <c r="F23" s="513"/>
      <c r="G23" s="513"/>
      <c r="H23" s="416"/>
      <c r="I23" s="416"/>
      <c r="J23" s="416" t="s">
        <v>285</v>
      </c>
      <c r="K23" s="419">
        <v>0</v>
      </c>
      <c r="L23" s="419">
        <v>100000</v>
      </c>
      <c r="M23" s="302">
        <f t="shared" si="11"/>
        <v>100000</v>
      </c>
      <c r="N23" s="403">
        <v>0</v>
      </c>
    </row>
    <row r="24" spans="1:16" s="1" customFormat="1" ht="14.25" customHeight="1">
      <c r="A24" s="513"/>
      <c r="B24" s="513"/>
      <c r="C24" s="513"/>
      <c r="D24" s="513"/>
      <c r="E24" s="513"/>
      <c r="F24" s="513"/>
      <c r="G24" s="513"/>
      <c r="H24" s="288"/>
      <c r="I24" s="478" t="s">
        <v>132</v>
      </c>
      <c r="J24" s="479"/>
      <c r="K24" s="292">
        <f>K25+K26+K27+K28+K29+K30</f>
        <v>23761148</v>
      </c>
      <c r="L24" s="292">
        <f>L25+L26+L27+L28+L29+L30</f>
        <v>9104460</v>
      </c>
      <c r="M24" s="293">
        <f t="shared" si="11"/>
        <v>-14656688</v>
      </c>
      <c r="N24" s="320">
        <f>M24/K24</f>
        <v>-0.61683416979684647</v>
      </c>
    </row>
    <row r="25" spans="1:16" s="1" customFormat="1" ht="14.25" customHeight="1">
      <c r="A25" s="513"/>
      <c r="B25" s="513"/>
      <c r="C25" s="513"/>
      <c r="D25" s="513"/>
      <c r="E25" s="513"/>
      <c r="F25" s="513"/>
      <c r="G25" s="513"/>
      <c r="H25" s="288"/>
      <c r="I25" s="288"/>
      <c r="J25" s="288" t="s">
        <v>13</v>
      </c>
      <c r="K25" s="295">
        <v>100000</v>
      </c>
      <c r="L25" s="295">
        <v>200000</v>
      </c>
      <c r="M25" s="302">
        <f t="shared" si="11"/>
        <v>100000</v>
      </c>
      <c r="N25" s="303">
        <v>0</v>
      </c>
      <c r="O25" s="73"/>
    </row>
    <row r="26" spans="1:16" s="1" customFormat="1" ht="14.25" customHeight="1">
      <c r="A26" s="513"/>
      <c r="B26" s="513"/>
      <c r="C26" s="513"/>
      <c r="D26" s="513"/>
      <c r="E26" s="513"/>
      <c r="F26" s="513"/>
      <c r="G26" s="513"/>
      <c r="H26" s="288"/>
      <c r="I26" s="288"/>
      <c r="J26" s="288" t="s">
        <v>14</v>
      </c>
      <c r="K26" s="295">
        <v>500000</v>
      </c>
      <c r="L26" s="295">
        <v>600460</v>
      </c>
      <c r="M26" s="302">
        <f t="shared" si="11"/>
        <v>100460</v>
      </c>
      <c r="N26" s="303">
        <f t="shared" ref="N26:N33" si="12">M26/K26</f>
        <v>0.20091999999999999</v>
      </c>
      <c r="O26" s="73"/>
    </row>
    <row r="27" spans="1:16" s="1" customFormat="1" ht="14.25" customHeight="1">
      <c r="A27" s="513"/>
      <c r="B27" s="513"/>
      <c r="C27" s="513"/>
      <c r="D27" s="513"/>
      <c r="E27" s="513"/>
      <c r="F27" s="513"/>
      <c r="G27" s="513"/>
      <c r="H27" s="288"/>
      <c r="I27" s="318"/>
      <c r="J27" s="288" t="s">
        <v>15</v>
      </c>
      <c r="K27" s="295">
        <v>1960119</v>
      </c>
      <c r="L27" s="295">
        <v>1080000</v>
      </c>
      <c r="M27" s="302">
        <f t="shared" si="11"/>
        <v>-880119</v>
      </c>
      <c r="N27" s="303">
        <f t="shared" si="12"/>
        <v>-0.4490130446161687</v>
      </c>
      <c r="O27" s="73"/>
    </row>
    <row r="28" spans="1:16" s="1" customFormat="1" ht="14.25" customHeight="1">
      <c r="A28" s="513"/>
      <c r="B28" s="513"/>
      <c r="C28" s="513"/>
      <c r="D28" s="513"/>
      <c r="E28" s="513"/>
      <c r="F28" s="513"/>
      <c r="G28" s="513"/>
      <c r="H28" s="288"/>
      <c r="I28" s="288"/>
      <c r="J28" s="288" t="s">
        <v>16</v>
      </c>
      <c r="K28" s="295">
        <v>966506</v>
      </c>
      <c r="L28" s="295">
        <v>1504000</v>
      </c>
      <c r="M28" s="302">
        <f t="shared" si="11"/>
        <v>537494</v>
      </c>
      <c r="N28" s="303">
        <f t="shared" si="12"/>
        <v>0.55612070695888072</v>
      </c>
      <c r="O28" s="73"/>
      <c r="P28" s="73"/>
    </row>
    <row r="29" spans="1:16" s="1" customFormat="1" ht="14.25" customHeight="1">
      <c r="A29" s="513"/>
      <c r="B29" s="513"/>
      <c r="C29" s="513"/>
      <c r="D29" s="513"/>
      <c r="E29" s="513"/>
      <c r="F29" s="513"/>
      <c r="G29" s="513"/>
      <c r="H29" s="288"/>
      <c r="I29" s="288"/>
      <c r="J29" s="288" t="s">
        <v>17</v>
      </c>
      <c r="K29" s="295">
        <v>3000000</v>
      </c>
      <c r="L29" s="295">
        <v>2420000</v>
      </c>
      <c r="M29" s="302">
        <f t="shared" si="11"/>
        <v>-580000</v>
      </c>
      <c r="N29" s="303">
        <f t="shared" si="12"/>
        <v>-0.19333333333333333</v>
      </c>
    </row>
    <row r="30" spans="1:16" s="1" customFormat="1" ht="14.25" customHeight="1">
      <c r="A30" s="513"/>
      <c r="B30" s="513"/>
      <c r="C30" s="513"/>
      <c r="D30" s="513"/>
      <c r="E30" s="513"/>
      <c r="F30" s="513"/>
      <c r="G30" s="513"/>
      <c r="H30" s="288"/>
      <c r="I30" s="288"/>
      <c r="J30" s="288" t="s">
        <v>41</v>
      </c>
      <c r="K30" s="295">
        <v>17234523</v>
      </c>
      <c r="L30" s="295">
        <v>3300000</v>
      </c>
      <c r="M30" s="302">
        <f t="shared" si="11"/>
        <v>-13934523</v>
      </c>
      <c r="N30" s="303">
        <f t="shared" si="12"/>
        <v>-0.80852385644789826</v>
      </c>
    </row>
    <row r="31" spans="1:16" s="1" customFormat="1" ht="14.25" customHeight="1">
      <c r="A31" s="514"/>
      <c r="B31" s="514"/>
      <c r="C31" s="514"/>
      <c r="D31" s="514"/>
      <c r="E31" s="514"/>
      <c r="F31" s="514"/>
      <c r="G31" s="514"/>
      <c r="H31" s="418"/>
      <c r="I31" s="417"/>
      <c r="J31" s="418"/>
      <c r="K31" s="422"/>
      <c r="L31" s="422"/>
      <c r="M31" s="423"/>
      <c r="N31" s="424"/>
    </row>
    <row r="32" spans="1:16" s="1" customFormat="1" ht="13.5" customHeight="1">
      <c r="A32" s="500"/>
      <c r="B32" s="501"/>
      <c r="C32" s="501"/>
      <c r="D32" s="501"/>
      <c r="E32" s="501"/>
      <c r="F32" s="501"/>
      <c r="G32" s="502"/>
      <c r="H32" s="332"/>
      <c r="I32" s="491" t="s">
        <v>165</v>
      </c>
      <c r="J32" s="492"/>
      <c r="K32" s="321">
        <f>K33+K34+K35+K36+K37+K38</f>
        <v>9148180</v>
      </c>
      <c r="L32" s="321">
        <f>L33+L34+L35+L36+L37+L38</f>
        <v>11050000</v>
      </c>
      <c r="M32" s="321">
        <f>L32-K32</f>
        <v>1901820</v>
      </c>
      <c r="N32" s="294">
        <f t="shared" si="12"/>
        <v>0.20789053123134876</v>
      </c>
      <c r="P32" s="73"/>
    </row>
    <row r="33" spans="1:14" s="1" customFormat="1" ht="14.1" customHeight="1">
      <c r="A33" s="503"/>
      <c r="B33" s="504"/>
      <c r="C33" s="504"/>
      <c r="D33" s="504"/>
      <c r="E33" s="504"/>
      <c r="F33" s="504"/>
      <c r="G33" s="505"/>
      <c r="H33" s="333"/>
      <c r="I33" s="288"/>
      <c r="J33" s="288" t="s">
        <v>13</v>
      </c>
      <c r="K33" s="295">
        <v>100000</v>
      </c>
      <c r="L33" s="295">
        <v>100000</v>
      </c>
      <c r="M33" s="302">
        <f>L33-K33</f>
        <v>0</v>
      </c>
      <c r="N33" s="322">
        <f t="shared" si="12"/>
        <v>0</v>
      </c>
    </row>
    <row r="34" spans="1:14" s="1" customFormat="1" ht="14.1" customHeight="1">
      <c r="A34" s="503"/>
      <c r="B34" s="504"/>
      <c r="C34" s="504"/>
      <c r="D34" s="504"/>
      <c r="E34" s="504"/>
      <c r="F34" s="504"/>
      <c r="G34" s="505"/>
      <c r="H34" s="333"/>
      <c r="I34" s="318"/>
      <c r="J34" s="288" t="s">
        <v>14</v>
      </c>
      <c r="K34" s="323">
        <v>1500000</v>
      </c>
      <c r="L34" s="323">
        <v>658000</v>
      </c>
      <c r="M34" s="324">
        <f t="shared" ref="M34:M38" si="13">L34-K34</f>
        <v>-842000</v>
      </c>
      <c r="N34" s="322">
        <f>M34/K34</f>
        <v>-0.56133333333333335</v>
      </c>
    </row>
    <row r="35" spans="1:14" s="1" customFormat="1" ht="14.1" customHeight="1">
      <c r="A35" s="503"/>
      <c r="B35" s="504"/>
      <c r="C35" s="504"/>
      <c r="D35" s="504"/>
      <c r="E35" s="504"/>
      <c r="F35" s="504"/>
      <c r="G35" s="505"/>
      <c r="H35" s="333"/>
      <c r="I35" s="288"/>
      <c r="J35" s="288" t="s">
        <v>15</v>
      </c>
      <c r="K35" s="295">
        <v>2180000</v>
      </c>
      <c r="L35" s="295">
        <v>2400000</v>
      </c>
      <c r="M35" s="302">
        <f t="shared" si="13"/>
        <v>220000</v>
      </c>
      <c r="N35" s="303">
        <f>M35/K35</f>
        <v>0.10091743119266056</v>
      </c>
    </row>
    <row r="36" spans="1:14" s="1" customFormat="1" ht="14.1" customHeight="1">
      <c r="A36" s="503"/>
      <c r="B36" s="504"/>
      <c r="C36" s="504"/>
      <c r="D36" s="504"/>
      <c r="E36" s="504"/>
      <c r="F36" s="504"/>
      <c r="G36" s="505"/>
      <c r="H36" s="333"/>
      <c r="I36" s="288"/>
      <c r="J36" s="288" t="s">
        <v>16</v>
      </c>
      <c r="K36" s="295">
        <v>984180</v>
      </c>
      <c r="L36" s="295">
        <v>1100000</v>
      </c>
      <c r="M36" s="302">
        <f t="shared" si="13"/>
        <v>115820</v>
      </c>
      <c r="N36" s="303">
        <f>M36/K36</f>
        <v>0.11768172488772378</v>
      </c>
    </row>
    <row r="37" spans="1:14" s="1" customFormat="1" ht="14.1" customHeight="1">
      <c r="A37" s="503"/>
      <c r="B37" s="504"/>
      <c r="C37" s="504"/>
      <c r="D37" s="504"/>
      <c r="E37" s="504"/>
      <c r="F37" s="504"/>
      <c r="G37" s="505"/>
      <c r="H37" s="333"/>
      <c r="I37" s="288"/>
      <c r="J37" s="288" t="s">
        <v>17</v>
      </c>
      <c r="K37" s="295">
        <v>1000000</v>
      </c>
      <c r="L37" s="295">
        <v>1380000</v>
      </c>
      <c r="M37" s="302">
        <f t="shared" si="13"/>
        <v>380000</v>
      </c>
      <c r="N37" s="303">
        <f t="shared" ref="N37" si="14">M37/K37</f>
        <v>0.38</v>
      </c>
    </row>
    <row r="38" spans="1:14" s="1" customFormat="1" ht="14.1" customHeight="1">
      <c r="A38" s="503"/>
      <c r="B38" s="504"/>
      <c r="C38" s="504"/>
      <c r="D38" s="504"/>
      <c r="E38" s="504"/>
      <c r="F38" s="504"/>
      <c r="G38" s="505"/>
      <c r="H38" s="408"/>
      <c r="I38" s="409"/>
      <c r="J38" s="409" t="s">
        <v>41</v>
      </c>
      <c r="K38" s="410">
        <v>3384000</v>
      </c>
      <c r="L38" s="410">
        <v>5412000</v>
      </c>
      <c r="M38" s="411">
        <f t="shared" si="13"/>
        <v>2028000</v>
      </c>
      <c r="N38" s="412">
        <v>1</v>
      </c>
    </row>
    <row r="39" spans="1:14" s="1" customFormat="1" ht="14.1" customHeight="1">
      <c r="A39" s="503"/>
      <c r="B39" s="504"/>
      <c r="C39" s="504"/>
      <c r="D39" s="504"/>
      <c r="E39" s="504"/>
      <c r="F39" s="504"/>
      <c r="G39" s="505"/>
      <c r="H39" s="494" t="s">
        <v>166</v>
      </c>
      <c r="I39" s="494"/>
      <c r="J39" s="495"/>
      <c r="K39" s="413">
        <f>K40+K44</f>
        <v>419000</v>
      </c>
      <c r="L39" s="413">
        <f>L40+L44</f>
        <v>600000</v>
      </c>
      <c r="M39" s="414">
        <f>L39-K39</f>
        <v>181000</v>
      </c>
      <c r="N39" s="415">
        <v>0</v>
      </c>
    </row>
    <row r="40" spans="1:14" s="1" customFormat="1" ht="14.1" customHeight="1">
      <c r="A40" s="503"/>
      <c r="B40" s="504"/>
      <c r="C40" s="504"/>
      <c r="D40" s="504"/>
      <c r="E40" s="504"/>
      <c r="F40" s="504"/>
      <c r="G40" s="505"/>
      <c r="H40" s="333"/>
      <c r="I40" s="478" t="s">
        <v>171</v>
      </c>
      <c r="J40" s="479"/>
      <c r="K40" s="292">
        <f>K43</f>
        <v>198000</v>
      </c>
      <c r="L40" s="292">
        <f>L41+L42+L43</f>
        <v>300000</v>
      </c>
      <c r="M40" s="293">
        <f>M43</f>
        <v>-48000</v>
      </c>
      <c r="N40" s="294">
        <f>N43</f>
        <v>-0.24242424242424243</v>
      </c>
    </row>
    <row r="41" spans="1:14" s="1" customFormat="1" ht="14.1" customHeight="1">
      <c r="A41" s="503"/>
      <c r="B41" s="504"/>
      <c r="C41" s="504"/>
      <c r="D41" s="504"/>
      <c r="E41" s="504"/>
      <c r="F41" s="504"/>
      <c r="G41" s="505"/>
      <c r="H41" s="333"/>
      <c r="I41" s="288"/>
      <c r="J41" s="288" t="s">
        <v>167</v>
      </c>
      <c r="K41" s="295">
        <v>0</v>
      </c>
      <c r="L41" s="295">
        <v>0</v>
      </c>
      <c r="M41" s="296">
        <v>0</v>
      </c>
      <c r="N41" s="296">
        <v>0</v>
      </c>
    </row>
    <row r="42" spans="1:14" s="1" customFormat="1" ht="14.1" customHeight="1">
      <c r="A42" s="503"/>
      <c r="B42" s="504"/>
      <c r="C42" s="504"/>
      <c r="D42" s="504"/>
      <c r="E42" s="504"/>
      <c r="F42" s="504"/>
      <c r="G42" s="505"/>
      <c r="H42" s="404"/>
      <c r="I42" s="396"/>
      <c r="J42" s="396" t="s">
        <v>281</v>
      </c>
      <c r="K42" s="295">
        <v>0</v>
      </c>
      <c r="L42" s="295">
        <v>150000</v>
      </c>
      <c r="M42" s="298">
        <f>L42-K42</f>
        <v>150000</v>
      </c>
      <c r="N42" s="303">
        <v>1</v>
      </c>
    </row>
    <row r="43" spans="1:14" s="1" customFormat="1" ht="14.1" customHeight="1">
      <c r="A43" s="503"/>
      <c r="B43" s="504"/>
      <c r="C43" s="504"/>
      <c r="D43" s="504"/>
      <c r="E43" s="504"/>
      <c r="F43" s="504"/>
      <c r="G43" s="505"/>
      <c r="H43" s="333"/>
      <c r="I43" s="297"/>
      <c r="J43" s="297" t="s">
        <v>168</v>
      </c>
      <c r="K43" s="298">
        <v>198000</v>
      </c>
      <c r="L43" s="298">
        <v>150000</v>
      </c>
      <c r="M43" s="302">
        <f t="shared" ref="M43" si="15">L43-K43</f>
        <v>-48000</v>
      </c>
      <c r="N43" s="299">
        <f>M43/K43</f>
        <v>-0.24242424242424243</v>
      </c>
    </row>
    <row r="44" spans="1:14" s="1" customFormat="1" ht="14.1" customHeight="1">
      <c r="A44" s="503"/>
      <c r="B44" s="504"/>
      <c r="C44" s="504"/>
      <c r="D44" s="504"/>
      <c r="E44" s="504"/>
      <c r="F44" s="504"/>
      <c r="G44" s="505"/>
      <c r="H44" s="334"/>
      <c r="I44" s="493" t="s">
        <v>170</v>
      </c>
      <c r="J44" s="493"/>
      <c r="K44" s="292">
        <f>K47</f>
        <v>221000</v>
      </c>
      <c r="L44" s="292">
        <f>L45+L46+L47</f>
        <v>300000</v>
      </c>
      <c r="M44" s="293">
        <f>M47</f>
        <v>-71000</v>
      </c>
      <c r="N44" s="294">
        <f>N47</f>
        <v>-0.32126696832579188</v>
      </c>
    </row>
    <row r="45" spans="1:14" ht="14.1" customHeight="1">
      <c r="A45" s="503"/>
      <c r="B45" s="504"/>
      <c r="C45" s="504"/>
      <c r="D45" s="504"/>
      <c r="E45" s="504"/>
      <c r="F45" s="504"/>
      <c r="G45" s="505"/>
      <c r="H45" s="335"/>
      <c r="I45" s="300"/>
      <c r="J45" s="300" t="s">
        <v>18</v>
      </c>
      <c r="K45" s="301">
        <v>0</v>
      </c>
      <c r="L45" s="407">
        <v>0</v>
      </c>
      <c r="M45" s="298">
        <f t="shared" ref="M45:M50" si="16">L45-K45</f>
        <v>0</v>
      </c>
      <c r="N45" s="301">
        <v>0</v>
      </c>
    </row>
    <row r="46" spans="1:14" s="395" customFormat="1" ht="14.1" customHeight="1">
      <c r="A46" s="503"/>
      <c r="B46" s="504"/>
      <c r="C46" s="504"/>
      <c r="D46" s="504"/>
      <c r="E46" s="504"/>
      <c r="F46" s="504"/>
      <c r="G46" s="505"/>
      <c r="H46" s="405"/>
      <c r="I46" s="300"/>
      <c r="J46" s="300" t="s">
        <v>281</v>
      </c>
      <c r="K46" s="301">
        <v>0</v>
      </c>
      <c r="L46" s="406">
        <v>150000</v>
      </c>
      <c r="M46" s="298">
        <f t="shared" si="16"/>
        <v>150000</v>
      </c>
      <c r="N46" s="303">
        <v>1</v>
      </c>
    </row>
    <row r="47" spans="1:14" ht="14.1" customHeight="1">
      <c r="A47" s="503"/>
      <c r="B47" s="504"/>
      <c r="C47" s="504"/>
      <c r="D47" s="504"/>
      <c r="E47" s="504"/>
      <c r="F47" s="504"/>
      <c r="G47" s="505"/>
      <c r="H47" s="333"/>
      <c r="I47" s="288"/>
      <c r="J47" s="288" t="s">
        <v>103</v>
      </c>
      <c r="K47" s="295">
        <v>221000</v>
      </c>
      <c r="L47" s="295">
        <v>150000</v>
      </c>
      <c r="M47" s="302">
        <f t="shared" si="16"/>
        <v>-71000</v>
      </c>
      <c r="N47" s="303">
        <f>M47/K47</f>
        <v>-0.32126696832579188</v>
      </c>
    </row>
    <row r="48" spans="1:14" ht="14.1" customHeight="1">
      <c r="A48" s="503"/>
      <c r="B48" s="504"/>
      <c r="C48" s="504"/>
      <c r="D48" s="504"/>
      <c r="E48" s="504"/>
      <c r="F48" s="504"/>
      <c r="G48" s="505"/>
      <c r="H48" s="498" t="s">
        <v>42</v>
      </c>
      <c r="I48" s="498"/>
      <c r="J48" s="499"/>
      <c r="K48" s="325">
        <f>K49+K57</f>
        <v>3398007</v>
      </c>
      <c r="L48" s="325">
        <f>L49+L57</f>
        <v>1750000</v>
      </c>
      <c r="M48" s="326">
        <f t="shared" si="16"/>
        <v>-1648007</v>
      </c>
      <c r="N48" s="327">
        <f>M48/K48</f>
        <v>-0.48499223221141097</v>
      </c>
    </row>
    <row r="49" spans="1:14" ht="14.1" customHeight="1">
      <c r="A49" s="503"/>
      <c r="B49" s="504"/>
      <c r="C49" s="504"/>
      <c r="D49" s="504"/>
      <c r="E49" s="504"/>
      <c r="F49" s="504"/>
      <c r="G49" s="505"/>
      <c r="H49" s="333"/>
      <c r="I49" s="493" t="s">
        <v>134</v>
      </c>
      <c r="J49" s="493"/>
      <c r="K49" s="292">
        <f>SUM(K50:K55)</f>
        <v>767187</v>
      </c>
      <c r="L49" s="292">
        <f>SUM(L50:L55)</f>
        <v>1100000</v>
      </c>
      <c r="M49" s="293">
        <f t="shared" si="16"/>
        <v>332813</v>
      </c>
      <c r="N49" s="294">
        <f>M49/K49</f>
        <v>0.43380948842980915</v>
      </c>
    </row>
    <row r="50" spans="1:14" ht="14.1" customHeight="1">
      <c r="A50" s="503"/>
      <c r="B50" s="504"/>
      <c r="C50" s="504"/>
      <c r="D50" s="504"/>
      <c r="E50" s="504"/>
      <c r="F50" s="504"/>
      <c r="G50" s="505"/>
      <c r="H50" s="333"/>
      <c r="I50" s="288"/>
      <c r="J50" s="288" t="s">
        <v>26</v>
      </c>
      <c r="K50" s="295">
        <v>40000</v>
      </c>
      <c r="L50" s="295">
        <v>100000</v>
      </c>
      <c r="M50" s="302">
        <f t="shared" si="16"/>
        <v>60000</v>
      </c>
      <c r="N50" s="303">
        <f>M50/K50</f>
        <v>1.5</v>
      </c>
    </row>
    <row r="51" spans="1:14" ht="14.1" customHeight="1">
      <c r="A51" s="503"/>
      <c r="B51" s="504"/>
      <c r="C51" s="504"/>
      <c r="D51" s="504"/>
      <c r="E51" s="504"/>
      <c r="F51" s="504"/>
      <c r="G51" s="505"/>
      <c r="H51" s="333"/>
      <c r="I51" s="318"/>
      <c r="J51" s="288" t="s">
        <v>34</v>
      </c>
      <c r="K51" s="295">
        <v>0</v>
      </c>
      <c r="L51" s="295">
        <v>200000</v>
      </c>
      <c r="M51" s="302">
        <f t="shared" ref="M51:M56" si="17">L51-K51</f>
        <v>200000</v>
      </c>
      <c r="N51" s="303">
        <v>0</v>
      </c>
    </row>
    <row r="52" spans="1:14" ht="14.1" customHeight="1">
      <c r="A52" s="503"/>
      <c r="B52" s="504"/>
      <c r="C52" s="504"/>
      <c r="D52" s="504"/>
      <c r="E52" s="504"/>
      <c r="F52" s="504"/>
      <c r="G52" s="505"/>
      <c r="H52" s="333"/>
      <c r="I52" s="288"/>
      <c r="J52" s="288" t="s">
        <v>106</v>
      </c>
      <c r="K52" s="295">
        <v>0</v>
      </c>
      <c r="L52" s="295">
        <v>100000</v>
      </c>
      <c r="M52" s="302">
        <f t="shared" si="17"/>
        <v>100000</v>
      </c>
      <c r="N52" s="303">
        <v>1</v>
      </c>
    </row>
    <row r="53" spans="1:14" ht="14.1" customHeight="1">
      <c r="A53" s="503"/>
      <c r="B53" s="504"/>
      <c r="C53" s="504"/>
      <c r="D53" s="504"/>
      <c r="E53" s="504"/>
      <c r="F53" s="504"/>
      <c r="G53" s="505"/>
      <c r="H53" s="333"/>
      <c r="I53" s="288"/>
      <c r="J53" s="288" t="s">
        <v>107</v>
      </c>
      <c r="K53" s="295">
        <v>727187</v>
      </c>
      <c r="L53" s="295">
        <v>300000</v>
      </c>
      <c r="M53" s="302">
        <f t="shared" si="17"/>
        <v>-427187</v>
      </c>
      <c r="N53" s="303">
        <f t="shared" ref="N53" si="18">M53/K53</f>
        <v>-0.58745137083033661</v>
      </c>
    </row>
    <row r="54" spans="1:14" ht="14.1" customHeight="1">
      <c r="A54" s="503"/>
      <c r="B54" s="504"/>
      <c r="C54" s="504"/>
      <c r="D54" s="504"/>
      <c r="E54" s="504"/>
      <c r="F54" s="504"/>
      <c r="G54" s="505"/>
      <c r="H54" s="333"/>
      <c r="I54" s="288"/>
      <c r="J54" s="288" t="s">
        <v>169</v>
      </c>
      <c r="K54" s="295">
        <v>0</v>
      </c>
      <c r="L54" s="295">
        <v>300000</v>
      </c>
      <c r="M54" s="302">
        <f t="shared" si="17"/>
        <v>300000</v>
      </c>
      <c r="N54" s="303">
        <v>0</v>
      </c>
    </row>
    <row r="55" spans="1:14" ht="14.1" customHeight="1">
      <c r="A55" s="503"/>
      <c r="B55" s="504"/>
      <c r="C55" s="504"/>
      <c r="D55" s="504"/>
      <c r="E55" s="504"/>
      <c r="F55" s="504"/>
      <c r="G55" s="505"/>
      <c r="H55" s="333"/>
      <c r="I55" s="288"/>
      <c r="J55" s="396" t="s">
        <v>243</v>
      </c>
      <c r="K55" s="295">
        <v>0</v>
      </c>
      <c r="L55" s="295">
        <v>100000</v>
      </c>
      <c r="M55" s="302">
        <f t="shared" si="17"/>
        <v>100000</v>
      </c>
      <c r="N55" s="303">
        <v>0</v>
      </c>
    </row>
    <row r="56" spans="1:14" s="395" customFormat="1" ht="14.1" customHeight="1">
      <c r="A56" s="503"/>
      <c r="B56" s="504"/>
      <c r="C56" s="504"/>
      <c r="D56" s="504"/>
      <c r="E56" s="504"/>
      <c r="F56" s="504"/>
      <c r="G56" s="505"/>
      <c r="H56" s="404"/>
      <c r="I56" s="396"/>
      <c r="J56" s="396" t="s">
        <v>111</v>
      </c>
      <c r="K56" s="295">
        <v>0</v>
      </c>
      <c r="L56" s="295">
        <v>0</v>
      </c>
      <c r="M56" s="296">
        <f t="shared" si="17"/>
        <v>0</v>
      </c>
      <c r="N56" s="303">
        <v>0</v>
      </c>
    </row>
    <row r="57" spans="1:14" ht="14.1" customHeight="1">
      <c r="A57" s="503"/>
      <c r="B57" s="504"/>
      <c r="C57" s="504"/>
      <c r="D57" s="504"/>
      <c r="E57" s="504"/>
      <c r="F57" s="504"/>
      <c r="G57" s="505"/>
      <c r="H57" s="333"/>
      <c r="I57" s="493" t="s">
        <v>114</v>
      </c>
      <c r="J57" s="493"/>
      <c r="K57" s="292">
        <f>SUM(K58:K62)</f>
        <v>2630820</v>
      </c>
      <c r="L57" s="292">
        <f>SUM(L58:L62)</f>
        <v>650000</v>
      </c>
      <c r="M57" s="293">
        <f>L57-K57</f>
        <v>-1980820</v>
      </c>
      <c r="N57" s="294">
        <f>M57/K57</f>
        <v>-0.75292874464995707</v>
      </c>
    </row>
    <row r="58" spans="1:14" ht="14.1" customHeight="1">
      <c r="A58" s="503"/>
      <c r="B58" s="504"/>
      <c r="C58" s="504"/>
      <c r="D58" s="504"/>
      <c r="E58" s="504"/>
      <c r="F58" s="504"/>
      <c r="G58" s="505"/>
      <c r="H58" s="333"/>
      <c r="I58" s="288"/>
      <c r="J58" s="288" t="s">
        <v>26</v>
      </c>
      <c r="K58" s="295">
        <v>94500</v>
      </c>
      <c r="L58" s="295">
        <v>100000</v>
      </c>
      <c r="M58" s="302">
        <f>L58-K58</f>
        <v>5500</v>
      </c>
      <c r="N58" s="303">
        <v>1</v>
      </c>
    </row>
    <row r="59" spans="1:14" ht="14.1" customHeight="1">
      <c r="A59" s="503"/>
      <c r="B59" s="504"/>
      <c r="C59" s="504"/>
      <c r="D59" s="504"/>
      <c r="E59" s="504"/>
      <c r="F59" s="504"/>
      <c r="G59" s="505"/>
      <c r="H59" s="332"/>
      <c r="I59" s="288"/>
      <c r="J59" s="288" t="s">
        <v>34</v>
      </c>
      <c r="K59" s="295">
        <v>48500</v>
      </c>
      <c r="L59" s="295">
        <v>200000</v>
      </c>
      <c r="M59" s="302">
        <f t="shared" ref="M59:M62" si="19">L59-K59</f>
        <v>151500</v>
      </c>
      <c r="N59" s="303">
        <f t="shared" ref="N59:N61" si="20">M59/K59</f>
        <v>3.1237113402061856</v>
      </c>
    </row>
    <row r="60" spans="1:14" ht="14.1" customHeight="1">
      <c r="A60" s="503"/>
      <c r="B60" s="504"/>
      <c r="C60" s="504"/>
      <c r="D60" s="504"/>
      <c r="E60" s="504"/>
      <c r="F60" s="504"/>
      <c r="G60" s="505"/>
      <c r="H60" s="333"/>
      <c r="I60" s="288"/>
      <c r="J60" s="288" t="s">
        <v>107</v>
      </c>
      <c r="K60" s="295">
        <v>2382870</v>
      </c>
      <c r="L60" s="295">
        <v>250000</v>
      </c>
      <c r="M60" s="302">
        <f t="shared" si="19"/>
        <v>-2132870</v>
      </c>
      <c r="N60" s="303">
        <f t="shared" si="20"/>
        <v>-0.89508449894455011</v>
      </c>
    </row>
    <row r="61" spans="1:14" ht="14.1" customHeight="1">
      <c r="A61" s="503"/>
      <c r="B61" s="504"/>
      <c r="C61" s="504"/>
      <c r="D61" s="504"/>
      <c r="E61" s="504"/>
      <c r="F61" s="504"/>
      <c r="G61" s="505"/>
      <c r="H61" s="333"/>
      <c r="I61" s="318"/>
      <c r="J61" s="288" t="s">
        <v>169</v>
      </c>
      <c r="K61" s="323">
        <v>104950</v>
      </c>
      <c r="L61" s="323">
        <v>100000</v>
      </c>
      <c r="M61" s="302">
        <f t="shared" si="19"/>
        <v>-4950</v>
      </c>
      <c r="N61" s="303">
        <f t="shared" si="20"/>
        <v>-4.7165316817532159E-2</v>
      </c>
    </row>
    <row r="62" spans="1:14" ht="14.1" customHeight="1">
      <c r="A62" s="503"/>
      <c r="B62" s="504"/>
      <c r="C62" s="504"/>
      <c r="D62" s="504"/>
      <c r="E62" s="504"/>
      <c r="F62" s="504"/>
      <c r="G62" s="505"/>
      <c r="H62" s="333"/>
      <c r="I62" s="288"/>
      <c r="J62" s="288" t="s">
        <v>111</v>
      </c>
      <c r="K62" s="295">
        <v>0</v>
      </c>
      <c r="L62" s="295">
        <v>0</v>
      </c>
      <c r="M62" s="296">
        <f t="shared" si="19"/>
        <v>0</v>
      </c>
      <c r="N62" s="296">
        <v>0</v>
      </c>
    </row>
    <row r="63" spans="1:14" ht="14.1" customHeight="1">
      <c r="A63" s="503"/>
      <c r="B63" s="504"/>
      <c r="C63" s="504"/>
      <c r="D63" s="504"/>
      <c r="E63" s="504"/>
      <c r="F63" s="504"/>
      <c r="G63" s="505"/>
      <c r="H63" s="498" t="s">
        <v>3</v>
      </c>
      <c r="I63" s="498"/>
      <c r="J63" s="499"/>
      <c r="K63" s="289">
        <f>K64+K66</f>
        <v>29000</v>
      </c>
      <c r="L63" s="289">
        <f>L64+L66</f>
        <v>0</v>
      </c>
      <c r="M63" s="290">
        <f>L63-K63</f>
        <v>-29000</v>
      </c>
      <c r="N63" s="291">
        <f>M63/K63</f>
        <v>-1</v>
      </c>
    </row>
    <row r="64" spans="1:14" ht="14.1" customHeight="1">
      <c r="A64" s="503"/>
      <c r="B64" s="504"/>
      <c r="C64" s="504"/>
      <c r="D64" s="504"/>
      <c r="E64" s="504"/>
      <c r="F64" s="504"/>
      <c r="G64" s="505"/>
      <c r="H64" s="333"/>
      <c r="I64" s="496" t="s">
        <v>128</v>
      </c>
      <c r="J64" s="497"/>
      <c r="K64" s="292">
        <f>K65</f>
        <v>29000</v>
      </c>
      <c r="L64" s="292">
        <f>L65</f>
        <v>0</v>
      </c>
      <c r="M64" s="293">
        <f>L64-K64</f>
        <v>-29000</v>
      </c>
      <c r="N64" s="294">
        <f>M64/K64</f>
        <v>-1</v>
      </c>
    </row>
    <row r="65" spans="1:14" ht="14.1" customHeight="1">
      <c r="A65" s="503"/>
      <c r="B65" s="504"/>
      <c r="C65" s="504"/>
      <c r="D65" s="504"/>
      <c r="E65" s="504"/>
      <c r="F65" s="504"/>
      <c r="G65" s="505"/>
      <c r="H65" s="333"/>
      <c r="I65" s="288"/>
      <c r="J65" s="288" t="s">
        <v>3</v>
      </c>
      <c r="K65" s="295">
        <v>29000</v>
      </c>
      <c r="L65" s="295">
        <v>0</v>
      </c>
      <c r="M65" s="302">
        <f>L65-K65</f>
        <v>-29000</v>
      </c>
      <c r="N65" s="303">
        <f>M65/K65</f>
        <v>-1</v>
      </c>
    </row>
    <row r="66" spans="1:14" ht="14.1" customHeight="1">
      <c r="A66" s="503"/>
      <c r="B66" s="504"/>
      <c r="C66" s="504"/>
      <c r="D66" s="504"/>
      <c r="E66" s="504"/>
      <c r="F66" s="504"/>
      <c r="G66" s="505"/>
      <c r="H66" s="333"/>
      <c r="I66" s="509" t="s">
        <v>172</v>
      </c>
      <c r="J66" s="509"/>
      <c r="K66" s="292">
        <f>K67</f>
        <v>0</v>
      </c>
      <c r="L66" s="292">
        <f>L67</f>
        <v>0</v>
      </c>
      <c r="M66" s="293">
        <f t="shared" ref="M66:M67" si="21">L66-K66</f>
        <v>0</v>
      </c>
      <c r="N66" s="294">
        <v>0</v>
      </c>
    </row>
    <row r="67" spans="1:14" ht="14.1" customHeight="1">
      <c r="A67" s="506"/>
      <c r="B67" s="507"/>
      <c r="C67" s="507"/>
      <c r="D67" s="507"/>
      <c r="E67" s="507"/>
      <c r="F67" s="507"/>
      <c r="G67" s="508"/>
      <c r="H67" s="333"/>
      <c r="I67" s="288"/>
      <c r="J67" s="288" t="s">
        <v>3</v>
      </c>
      <c r="K67" s="295">
        <v>0</v>
      </c>
      <c r="L67" s="295">
        <v>0</v>
      </c>
      <c r="M67" s="302">
        <f t="shared" si="21"/>
        <v>0</v>
      </c>
      <c r="N67" s="303">
        <v>0</v>
      </c>
    </row>
    <row r="68" spans="1:14">
      <c r="H68" s="272"/>
      <c r="I68" s="272"/>
      <c r="J68" s="272"/>
      <c r="K68" s="305"/>
      <c r="L68" s="305"/>
      <c r="M68" s="306"/>
      <c r="N68" s="308"/>
    </row>
    <row r="69" spans="1:14">
      <c r="H69" s="272"/>
      <c r="I69" s="272"/>
      <c r="J69" s="272"/>
      <c r="K69" s="305"/>
      <c r="L69" s="305"/>
      <c r="M69" s="306"/>
      <c r="N69" s="308"/>
    </row>
    <row r="70" spans="1:14">
      <c r="H70" s="489"/>
      <c r="I70" s="489"/>
      <c r="J70" s="489"/>
      <c r="K70" s="307"/>
      <c r="L70" s="307"/>
      <c r="M70" s="306"/>
      <c r="N70" s="309"/>
    </row>
    <row r="71" spans="1:14">
      <c r="H71" s="272"/>
      <c r="I71" s="490"/>
      <c r="J71" s="490"/>
      <c r="K71" s="310"/>
      <c r="L71" s="310"/>
      <c r="M71" s="310"/>
      <c r="N71" s="311"/>
    </row>
    <row r="72" spans="1:14" ht="16.5">
      <c r="H72" s="133"/>
      <c r="I72" s="272"/>
      <c r="J72" s="272"/>
      <c r="K72" s="305"/>
      <c r="L72" s="305"/>
      <c r="M72" s="306"/>
      <c r="N72" s="309"/>
    </row>
  </sheetData>
  <mergeCells count="45">
    <mergeCell ref="A32:G67"/>
    <mergeCell ref="B11:C11"/>
    <mergeCell ref="I66:J66"/>
    <mergeCell ref="I20:J20"/>
    <mergeCell ref="A18:G31"/>
    <mergeCell ref="H70:J70"/>
    <mergeCell ref="I71:J71"/>
    <mergeCell ref="I15:J15"/>
    <mergeCell ref="I24:J24"/>
    <mergeCell ref="I32:J32"/>
    <mergeCell ref="I44:J44"/>
    <mergeCell ref="I49:J49"/>
    <mergeCell ref="I57:J57"/>
    <mergeCell ref="H39:J39"/>
    <mergeCell ref="I64:J64"/>
    <mergeCell ref="H48:J48"/>
    <mergeCell ref="H63:J63"/>
    <mergeCell ref="I40:J40"/>
    <mergeCell ref="A10:C10"/>
    <mergeCell ref="I10:J10"/>
    <mergeCell ref="A14:C14"/>
    <mergeCell ref="M6:M7"/>
    <mergeCell ref="N6:N7"/>
    <mergeCell ref="A8:C8"/>
    <mergeCell ref="H8:J8"/>
    <mergeCell ref="A9:C9"/>
    <mergeCell ref="H9:J9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A1:M1"/>
    <mergeCell ref="A2:M2"/>
    <mergeCell ref="A3:C3"/>
    <mergeCell ref="A4:C4"/>
    <mergeCell ref="A5:F5"/>
    <mergeCell ref="H5:N5"/>
  </mergeCells>
  <phoneticPr fontId="3" type="noConversion"/>
  <pageMargins left="0.19685039370078741" right="0.19685039370078741" top="0.74803149606299213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4"/>
  <sheetViews>
    <sheetView view="pageLayout" workbookViewId="0">
      <selection sqref="A1:J15"/>
    </sheetView>
  </sheetViews>
  <sheetFormatPr defaultRowHeight="17.25" customHeight="1"/>
  <cols>
    <col min="1" max="2" width="4.33203125" style="4" customWidth="1"/>
    <col min="3" max="3" width="17" style="4" customWidth="1"/>
    <col min="4" max="5" width="11.77734375" style="4" customWidth="1"/>
    <col min="6" max="6" width="10.77734375" style="4" customWidth="1"/>
    <col min="7" max="7" width="36.77734375" style="4" customWidth="1"/>
    <col min="8" max="8" width="1.33203125" style="6" hidden="1" customWidth="1"/>
    <col min="9" max="9" width="2.5546875" style="6" customWidth="1"/>
    <col min="10" max="10" width="11.33203125" style="4" customWidth="1"/>
    <col min="11" max="11" width="8.88671875" style="4"/>
    <col min="12" max="15" width="9.33203125" style="4" bestFit="1" customWidth="1"/>
    <col min="16" max="16384" width="8.88671875" style="4"/>
  </cols>
  <sheetData>
    <row r="1" spans="1:15" ht="17.25" customHeight="1">
      <c r="A1" s="41" t="s">
        <v>36</v>
      </c>
      <c r="G1" s="5"/>
      <c r="J1" s="5" t="s">
        <v>40</v>
      </c>
    </row>
    <row r="2" spans="1:15" ht="17.25" customHeight="1">
      <c r="A2" s="474" t="s">
        <v>4</v>
      </c>
      <c r="B2" s="474"/>
      <c r="C2" s="474"/>
      <c r="D2" s="399" t="s">
        <v>174</v>
      </c>
      <c r="E2" s="399" t="s">
        <v>195</v>
      </c>
      <c r="F2" s="473" t="s">
        <v>38</v>
      </c>
      <c r="G2" s="518" t="s">
        <v>20</v>
      </c>
      <c r="H2" s="519"/>
      <c r="I2" s="519"/>
      <c r="J2" s="520"/>
    </row>
    <row r="3" spans="1:15" ht="17.25" customHeight="1">
      <c r="A3" s="7" t="s">
        <v>5</v>
      </c>
      <c r="B3" s="7" t="s">
        <v>6</v>
      </c>
      <c r="C3" s="7" t="s">
        <v>8</v>
      </c>
      <c r="D3" s="400" t="s">
        <v>274</v>
      </c>
      <c r="E3" s="400" t="s">
        <v>275</v>
      </c>
      <c r="F3" s="474"/>
      <c r="G3" s="521"/>
      <c r="H3" s="522"/>
      <c r="I3" s="522"/>
      <c r="J3" s="523"/>
    </row>
    <row r="4" spans="1:15" ht="17.25" customHeight="1">
      <c r="A4" s="515" t="s">
        <v>25</v>
      </c>
      <c r="B4" s="515"/>
      <c r="C4" s="515"/>
      <c r="D4" s="52">
        <f>D6+D10</f>
        <v>86646000</v>
      </c>
      <c r="E4" s="52">
        <f>E5+E9</f>
        <v>86456000</v>
      </c>
      <c r="F4" s="9">
        <f>E4-D4</f>
        <v>-190000</v>
      </c>
      <c r="G4" s="65"/>
      <c r="H4" s="65"/>
      <c r="I4" s="65"/>
      <c r="J4" s="8">
        <v>0</v>
      </c>
    </row>
    <row r="5" spans="1:15" ht="17.25" customHeight="1">
      <c r="A5" s="515" t="s">
        <v>0</v>
      </c>
      <c r="B5" s="515"/>
      <c r="C5" s="515"/>
      <c r="D5" s="8">
        <f>D6+D10</f>
        <v>86646000</v>
      </c>
      <c r="E5" s="8">
        <f>E6</f>
        <v>85456000</v>
      </c>
      <c r="F5" s="9">
        <f t="shared" ref="F5:F13" si="0">E5-D5</f>
        <v>-1190000</v>
      </c>
      <c r="G5" s="65"/>
      <c r="H5" s="65"/>
      <c r="I5" s="65"/>
      <c r="J5" s="65"/>
      <c r="M5" s="71"/>
    </row>
    <row r="6" spans="1:15" ht="17.25" customHeight="1">
      <c r="A6" s="65"/>
      <c r="B6" s="516" t="s">
        <v>7</v>
      </c>
      <c r="C6" s="516"/>
      <c r="D6" s="67">
        <f>D7+D8</f>
        <v>85456000</v>
      </c>
      <c r="E6" s="67">
        <f>E7+E8</f>
        <v>85456000</v>
      </c>
      <c r="F6" s="67">
        <f>E6-D6</f>
        <v>0</v>
      </c>
      <c r="G6" s="82"/>
      <c r="H6" s="66"/>
      <c r="I6" s="66"/>
      <c r="J6" s="67">
        <v>0</v>
      </c>
      <c r="L6" s="71"/>
      <c r="M6" s="71"/>
    </row>
    <row r="7" spans="1:15" ht="17.25" customHeight="1">
      <c r="A7" s="65"/>
      <c r="B7" s="65"/>
      <c r="C7" s="145" t="s">
        <v>126</v>
      </c>
      <c r="D7" s="8">
        <v>49456000</v>
      </c>
      <c r="E7" s="8">
        <v>49456000</v>
      </c>
      <c r="F7" s="9">
        <f t="shared" si="0"/>
        <v>0</v>
      </c>
      <c r="G7" s="145" t="s">
        <v>125</v>
      </c>
      <c r="H7" s="65"/>
      <c r="I7" s="65"/>
      <c r="J7" s="52">
        <v>0</v>
      </c>
    </row>
    <row r="8" spans="1:15" s="68" customFormat="1" ht="17.25" customHeight="1">
      <c r="A8" s="109"/>
      <c r="B8" s="109"/>
      <c r="C8" s="160" t="s">
        <v>135</v>
      </c>
      <c r="D8" s="8">
        <v>36000000</v>
      </c>
      <c r="E8" s="8">
        <v>36000000</v>
      </c>
      <c r="F8" s="9">
        <f>E8-D8</f>
        <v>0</v>
      </c>
      <c r="G8" s="397" t="s">
        <v>277</v>
      </c>
      <c r="H8" s="109"/>
      <c r="I8" s="109"/>
      <c r="J8" s="52"/>
      <c r="N8" s="71"/>
      <c r="O8" s="71"/>
    </row>
    <row r="9" spans="1:15" ht="17.25" customHeight="1">
      <c r="A9" s="515" t="s">
        <v>1</v>
      </c>
      <c r="B9" s="515"/>
      <c r="C9" s="515"/>
      <c r="D9" s="52">
        <f>D10</f>
        <v>1190000</v>
      </c>
      <c r="E9" s="52">
        <f>E10+E14</f>
        <v>1000000</v>
      </c>
      <c r="F9" s="149">
        <f t="shared" si="0"/>
        <v>-190000</v>
      </c>
      <c r="G9" s="397" t="s">
        <v>278</v>
      </c>
      <c r="H9" s="65"/>
      <c r="I9" s="65"/>
      <c r="J9" s="65"/>
      <c r="N9" s="71"/>
    </row>
    <row r="10" spans="1:15" ht="17.25" customHeight="1">
      <c r="A10" s="65"/>
      <c r="B10" s="516" t="s">
        <v>127</v>
      </c>
      <c r="C10" s="516"/>
      <c r="D10" s="67">
        <f>D11</f>
        <v>1190000</v>
      </c>
      <c r="E10" s="67">
        <f>E11</f>
        <v>991953</v>
      </c>
      <c r="F10" s="63">
        <f>E10-D10</f>
        <v>-198047</v>
      </c>
      <c r="G10" s="66"/>
      <c r="H10" s="66"/>
      <c r="I10" s="66"/>
      <c r="J10" s="62">
        <v>0</v>
      </c>
    </row>
    <row r="11" spans="1:15" ht="17.25" customHeight="1">
      <c r="A11" s="65"/>
      <c r="B11" s="65"/>
      <c r="C11" s="65" t="s">
        <v>1</v>
      </c>
      <c r="D11" s="8">
        <v>1190000</v>
      </c>
      <c r="E11" s="8">
        <v>991953</v>
      </c>
      <c r="F11" s="9">
        <f t="shared" si="0"/>
        <v>-198047</v>
      </c>
      <c r="G11" s="65" t="s">
        <v>1</v>
      </c>
      <c r="H11" s="65"/>
      <c r="I11" s="65"/>
      <c r="J11" s="52">
        <v>0</v>
      </c>
      <c r="L11" s="71"/>
      <c r="M11" s="71"/>
    </row>
    <row r="12" spans="1:15" s="68" customFormat="1" ht="17.25" customHeight="1">
      <c r="A12" s="145"/>
      <c r="B12" s="145"/>
      <c r="C12" s="145"/>
      <c r="D12" s="8"/>
      <c r="E12" s="8"/>
      <c r="F12" s="9"/>
      <c r="G12" s="145"/>
      <c r="H12" s="145"/>
      <c r="I12" s="145"/>
      <c r="J12" s="52"/>
    </row>
    <row r="13" spans="1:15" ht="17.25" customHeight="1">
      <c r="A13" s="517" t="s">
        <v>65</v>
      </c>
      <c r="B13" s="517"/>
      <c r="C13" s="517"/>
      <c r="D13" s="401"/>
      <c r="E13" s="401">
        <v>8047</v>
      </c>
      <c r="F13" s="346">
        <f t="shared" si="0"/>
        <v>8047</v>
      </c>
      <c r="G13" s="398"/>
      <c r="H13" s="398"/>
      <c r="I13" s="398"/>
      <c r="J13" s="398"/>
    </row>
    <row r="14" spans="1:15" ht="17.25" customHeight="1">
      <c r="A14" s="398"/>
      <c r="B14" s="398"/>
      <c r="C14" s="398"/>
      <c r="D14" s="398">
        <v>0</v>
      </c>
      <c r="E14" s="346">
        <v>8047</v>
      </c>
      <c r="F14" s="346">
        <f>E14-D14</f>
        <v>8047</v>
      </c>
      <c r="G14" s="398" t="s">
        <v>276</v>
      </c>
      <c r="H14" s="398"/>
      <c r="I14" s="398"/>
      <c r="J14" s="398"/>
    </row>
  </sheetData>
  <mergeCells count="9">
    <mergeCell ref="A9:C9"/>
    <mergeCell ref="B10:C10"/>
    <mergeCell ref="B6:C6"/>
    <mergeCell ref="A13:C13"/>
    <mergeCell ref="G2:J3"/>
    <mergeCell ref="A5:C5"/>
    <mergeCell ref="F2:F3"/>
    <mergeCell ref="A2:C2"/>
    <mergeCell ref="A4:C4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N143"/>
  <sheetViews>
    <sheetView zoomScale="85" zoomScaleNormal="85" workbookViewId="0">
      <pane ySplit="4" topLeftCell="A5" activePane="bottomLeft" state="frozen"/>
      <selection pane="bottomLeft" activeCell="N1" sqref="N1:P1048576"/>
    </sheetView>
  </sheetViews>
  <sheetFormatPr defaultRowHeight="13.5"/>
  <cols>
    <col min="1" max="1" width="4.109375" style="68" customWidth="1"/>
    <col min="2" max="2" width="4" style="68" customWidth="1"/>
    <col min="3" max="3" width="14.77734375" style="68" customWidth="1"/>
    <col min="4" max="4" width="10.109375" style="68" customWidth="1"/>
    <col min="5" max="5" width="8.88671875" style="68" hidden="1" customWidth="1"/>
    <col min="6" max="7" width="10.44140625" style="68" customWidth="1"/>
    <col min="8" max="8" width="10.6640625" style="68" customWidth="1"/>
    <col min="9" max="9" width="9" style="68" customWidth="1"/>
    <col min="10" max="10" width="16.5546875" style="68" customWidth="1"/>
    <col min="11" max="11" width="16.109375" style="6" customWidth="1"/>
    <col min="12" max="12" width="1.88671875" style="6" customWidth="1"/>
    <col min="13" max="13" width="12.77734375" style="68" customWidth="1"/>
    <col min="14" max="14" width="9.88671875" style="68" bestFit="1" customWidth="1"/>
    <col min="15" max="16384" width="8.88671875" style="68"/>
  </cols>
  <sheetData>
    <row r="2" spans="1:14" ht="20.100000000000001" customHeight="1">
      <c r="A2" s="41" t="s">
        <v>45</v>
      </c>
      <c r="D2" s="71"/>
      <c r="J2" s="5"/>
      <c r="K2" s="25"/>
      <c r="L2" s="26"/>
      <c r="M2" s="27" t="s">
        <v>40</v>
      </c>
    </row>
    <row r="3" spans="1:14" ht="24.75" customHeight="1">
      <c r="A3" s="474" t="s">
        <v>4</v>
      </c>
      <c r="B3" s="474"/>
      <c r="C3" s="474"/>
      <c r="D3" s="538" t="s">
        <v>174</v>
      </c>
      <c r="E3" s="473" t="s">
        <v>38</v>
      </c>
      <c r="F3" s="538" t="s">
        <v>195</v>
      </c>
      <c r="G3" s="180" t="s">
        <v>142</v>
      </c>
      <c r="H3" s="532" t="s">
        <v>46</v>
      </c>
      <c r="I3" s="533"/>
      <c r="J3" s="532" t="s">
        <v>20</v>
      </c>
      <c r="K3" s="533"/>
      <c r="L3" s="533"/>
      <c r="M3" s="534"/>
    </row>
    <row r="4" spans="1:14" ht="24.75" customHeight="1">
      <c r="A4" s="83" t="s">
        <v>5</v>
      </c>
      <c r="B4" s="83" t="s">
        <v>6</v>
      </c>
      <c r="C4" s="83" t="s">
        <v>8</v>
      </c>
      <c r="D4" s="539"/>
      <c r="E4" s="474"/>
      <c r="F4" s="539"/>
      <c r="G4" s="177" t="s">
        <v>143</v>
      </c>
      <c r="H4" s="83" t="s">
        <v>47</v>
      </c>
      <c r="I4" s="83" t="s">
        <v>1</v>
      </c>
      <c r="J4" s="535"/>
      <c r="K4" s="536"/>
      <c r="L4" s="536"/>
      <c r="M4" s="537"/>
    </row>
    <row r="5" spans="1:14" ht="19.5" customHeight="1">
      <c r="A5" s="515" t="s">
        <v>25</v>
      </c>
      <c r="B5" s="515"/>
      <c r="C5" s="515"/>
      <c r="D5" s="148">
        <f>D6+D91+D100+D137</f>
        <v>86646000</v>
      </c>
      <c r="E5" s="148" t="e">
        <f t="shared" ref="E5:G5" si="0">E6+E91+E100+E137</f>
        <v>#REF!</v>
      </c>
      <c r="F5" s="148">
        <f t="shared" si="0"/>
        <v>86456000</v>
      </c>
      <c r="G5" s="148">
        <f t="shared" si="0"/>
        <v>-190000</v>
      </c>
      <c r="H5" s="148">
        <f>H6+H91+H100+H137</f>
        <v>85456000</v>
      </c>
      <c r="I5" s="148">
        <f>I6+I91+I100+I137</f>
        <v>1000000</v>
      </c>
      <c r="J5" s="540"/>
      <c r="K5" s="541"/>
      <c r="L5" s="541"/>
      <c r="M5" s="542"/>
    </row>
    <row r="6" spans="1:14" ht="19.5" customHeight="1">
      <c r="A6" s="543" t="s">
        <v>2</v>
      </c>
      <c r="B6" s="543"/>
      <c r="C6" s="543"/>
      <c r="D6" s="169">
        <f>D7+D23+D42+D65</f>
        <v>82799993</v>
      </c>
      <c r="E6" s="169" t="e">
        <f>E7+#REF!+E42</f>
        <v>#REF!</v>
      </c>
      <c r="F6" s="169">
        <f>F7+F23+F37+F42+F65</f>
        <v>84106000</v>
      </c>
      <c r="G6" s="181">
        <f>F6-D6</f>
        <v>1306007</v>
      </c>
      <c r="H6" s="169">
        <f>H7+H23+H37+H41</f>
        <v>83656000</v>
      </c>
      <c r="I6" s="169">
        <f>I7+I23+I37+I42+I65</f>
        <v>450000</v>
      </c>
      <c r="J6" s="101"/>
      <c r="K6" s="102"/>
      <c r="L6" s="103"/>
      <c r="M6" s="104"/>
    </row>
    <row r="7" spans="1:14" ht="19.5" customHeight="1">
      <c r="A7" s="10"/>
      <c r="B7" s="516" t="s">
        <v>76</v>
      </c>
      <c r="C7" s="516"/>
      <c r="D7" s="167">
        <f>D8+D10+D11+D14+D16</f>
        <v>25890665</v>
      </c>
      <c r="E7" s="167" t="e">
        <f>E8+E10+E11+E14+E16</f>
        <v>#REF!</v>
      </c>
      <c r="F7" s="167">
        <f>F8+F11+F14+F16</f>
        <v>39651540</v>
      </c>
      <c r="G7" s="182">
        <f>F7-D7</f>
        <v>13760875</v>
      </c>
      <c r="H7" s="168">
        <f>H8+H11+H14+H16</f>
        <v>39651540</v>
      </c>
      <c r="I7" s="85">
        <f>I8+I11+I14+I16</f>
        <v>0</v>
      </c>
      <c r="J7" s="86"/>
      <c r="K7" s="87"/>
      <c r="L7" s="88"/>
      <c r="M7" s="84">
        <f>M8+M11+M14+M16</f>
        <v>39651540</v>
      </c>
    </row>
    <row r="8" spans="1:14" ht="19.5" customHeight="1">
      <c r="A8" s="69"/>
      <c r="B8" s="10"/>
      <c r="C8" s="81" t="s">
        <v>9</v>
      </c>
      <c r="D8" s="28">
        <v>20116480</v>
      </c>
      <c r="E8" s="9" t="e">
        <f>D8-#REF!</f>
        <v>#REF!</v>
      </c>
      <c r="F8" s="57">
        <f>H8</f>
        <v>29220000</v>
      </c>
      <c r="G8" s="212">
        <f>F8-D8</f>
        <v>9103520</v>
      </c>
      <c r="H8" s="57">
        <f>M8</f>
        <v>29220000</v>
      </c>
      <c r="I8" s="57"/>
      <c r="J8" s="72"/>
      <c r="K8" s="201"/>
      <c r="L8" s="32"/>
      <c r="M8" s="18">
        <f>SUM(M9:M9)</f>
        <v>29220000</v>
      </c>
    </row>
    <row r="9" spans="1:14" ht="19.5" customHeight="1">
      <c r="A9" s="69"/>
      <c r="B9" s="69"/>
      <c r="C9" s="163"/>
      <c r="D9" s="164"/>
      <c r="E9" s="166"/>
      <c r="F9" s="166"/>
      <c r="G9" s="213"/>
      <c r="H9" s="166"/>
      <c r="I9" s="166"/>
      <c r="J9" s="136" t="s">
        <v>196</v>
      </c>
      <c r="K9" s="204" t="s">
        <v>246</v>
      </c>
      <c r="L9" s="137" t="s">
        <v>68</v>
      </c>
      <c r="M9" s="143">
        <v>29220000</v>
      </c>
    </row>
    <row r="10" spans="1:14" ht="19.5" customHeight="1">
      <c r="A10" s="69"/>
      <c r="B10" s="69"/>
      <c r="C10" s="163" t="s">
        <v>48</v>
      </c>
      <c r="D10" s="164">
        <v>0</v>
      </c>
      <c r="E10" s="166" t="e">
        <f>D10-#REF!</f>
        <v>#REF!</v>
      </c>
      <c r="F10" s="166"/>
      <c r="G10" s="213"/>
      <c r="H10" s="166"/>
      <c r="I10" s="166"/>
      <c r="J10" s="72"/>
      <c r="K10" s="202"/>
      <c r="L10" s="32"/>
      <c r="M10" s="18"/>
    </row>
    <row r="11" spans="1:14" ht="19.5" customHeight="1">
      <c r="A11" s="69"/>
      <c r="B11" s="69"/>
      <c r="C11" s="163" t="s">
        <v>10</v>
      </c>
      <c r="D11" s="164">
        <v>1892410</v>
      </c>
      <c r="E11" s="166" t="e">
        <f>D11-#REF!</f>
        <v>#REF!</v>
      </c>
      <c r="F11" s="166">
        <f>M11</f>
        <v>4362000</v>
      </c>
      <c r="G11" s="247">
        <f>F11-D11</f>
        <v>2469590</v>
      </c>
      <c r="H11" s="166">
        <f>M11</f>
        <v>4362000</v>
      </c>
      <c r="I11" s="166"/>
      <c r="J11" s="72"/>
      <c r="K11" s="202"/>
      <c r="L11" s="32"/>
      <c r="M11" s="144">
        <f>M12+M13</f>
        <v>4362000</v>
      </c>
      <c r="N11" s="71"/>
    </row>
    <row r="12" spans="1:14" ht="19.5" customHeight="1">
      <c r="A12" s="69"/>
      <c r="B12" s="69"/>
      <c r="C12" s="235"/>
      <c r="D12" s="236"/>
      <c r="E12" s="237"/>
      <c r="F12" s="237"/>
      <c r="G12" s="238"/>
      <c r="H12" s="237"/>
      <c r="I12" s="237"/>
      <c r="J12" s="119" t="s">
        <v>69</v>
      </c>
      <c r="K12" s="203" t="s">
        <v>247</v>
      </c>
      <c r="L12" s="99" t="s">
        <v>68</v>
      </c>
      <c r="M12" s="97">
        <v>2922000</v>
      </c>
    </row>
    <row r="13" spans="1:14" ht="19.5" customHeight="1">
      <c r="A13" s="69"/>
      <c r="B13" s="69"/>
      <c r="C13" s="64"/>
      <c r="D13" s="13"/>
      <c r="E13" s="14"/>
      <c r="F13" s="14"/>
      <c r="G13" s="221"/>
      <c r="H13" s="14"/>
      <c r="I13" s="14"/>
      <c r="J13" s="119" t="s">
        <v>197</v>
      </c>
      <c r="K13" s="203" t="s">
        <v>198</v>
      </c>
      <c r="L13" s="99" t="s">
        <v>199</v>
      </c>
      <c r="M13" s="97">
        <v>1440000</v>
      </c>
    </row>
    <row r="14" spans="1:14" ht="19.5" customHeight="1">
      <c r="A14" s="69"/>
      <c r="B14" s="69"/>
      <c r="C14" s="64" t="s">
        <v>11</v>
      </c>
      <c r="D14" s="13">
        <v>1793455</v>
      </c>
      <c r="E14" s="14" t="e">
        <f>D14-#REF!</f>
        <v>#REF!</v>
      </c>
      <c r="F14" s="61">
        <f>M14</f>
        <v>2798500</v>
      </c>
      <c r="G14" s="212">
        <f>F14-D14</f>
        <v>1005045</v>
      </c>
      <c r="H14" s="61">
        <f>M14</f>
        <v>2798500</v>
      </c>
      <c r="I14" s="61"/>
      <c r="J14" s="72"/>
      <c r="K14" s="202"/>
      <c r="L14" s="32"/>
      <c r="M14" s="18">
        <f>M15</f>
        <v>2798500</v>
      </c>
    </row>
    <row r="15" spans="1:14" ht="19.5" customHeight="1">
      <c r="A15" s="69"/>
      <c r="B15" s="69"/>
      <c r="C15" s="10"/>
      <c r="D15" s="19"/>
      <c r="E15" s="20"/>
      <c r="F15" s="59"/>
      <c r="G15" s="199"/>
      <c r="H15" s="59"/>
      <c r="I15" s="59"/>
      <c r="J15" s="136" t="s">
        <v>214</v>
      </c>
      <c r="K15" s="204" t="s">
        <v>248</v>
      </c>
      <c r="L15" s="137" t="s">
        <v>68</v>
      </c>
      <c r="M15" s="143">
        <v>2798500</v>
      </c>
    </row>
    <row r="16" spans="1:14" ht="19.5" customHeight="1">
      <c r="A16" s="69"/>
      <c r="B16" s="69"/>
      <c r="C16" s="81" t="s">
        <v>12</v>
      </c>
      <c r="D16" s="28">
        <v>2088320</v>
      </c>
      <c r="E16" s="9" t="e">
        <f>D16-#REF!</f>
        <v>#REF!</v>
      </c>
      <c r="F16" s="57">
        <f>H16</f>
        <v>3271040</v>
      </c>
      <c r="G16" s="212">
        <f>F16-D16</f>
        <v>1182720</v>
      </c>
      <c r="H16" s="57">
        <f>M16</f>
        <v>3271040</v>
      </c>
      <c r="I16" s="57"/>
      <c r="J16" s="72"/>
      <c r="K16" s="202"/>
      <c r="L16" s="32"/>
      <c r="M16" s="18">
        <f>SUM(M18:M22)</f>
        <v>3271040</v>
      </c>
    </row>
    <row r="17" spans="1:14" ht="19.5" customHeight="1">
      <c r="A17" s="69"/>
      <c r="B17" s="69"/>
      <c r="C17" s="69"/>
      <c r="D17" s="12"/>
      <c r="E17" s="70"/>
      <c r="F17" s="98"/>
      <c r="G17" s="173" t="s">
        <v>161</v>
      </c>
      <c r="H17" s="60"/>
      <c r="I17" s="60"/>
      <c r="J17" s="161" t="s">
        <v>70</v>
      </c>
      <c r="K17" s="239"/>
      <c r="L17" s="240"/>
      <c r="M17" s="241"/>
    </row>
    <row r="18" spans="1:14" ht="19.5" customHeight="1">
      <c r="A18" s="69"/>
      <c r="B18" s="69"/>
      <c r="C18" s="69"/>
      <c r="D18" s="12"/>
      <c r="E18" s="70"/>
      <c r="F18" s="98"/>
      <c r="G18" s="173"/>
      <c r="H18" s="60"/>
      <c r="I18" s="60"/>
      <c r="J18" s="161" t="s">
        <v>71</v>
      </c>
      <c r="K18" s="239" t="s">
        <v>249</v>
      </c>
      <c r="L18" s="240" t="s">
        <v>68</v>
      </c>
      <c r="M18" s="241">
        <v>1027610</v>
      </c>
    </row>
    <row r="19" spans="1:14" ht="19.5" customHeight="1">
      <c r="A19" s="69"/>
      <c r="B19" s="69"/>
      <c r="C19" s="69"/>
      <c r="D19" s="12"/>
      <c r="E19" s="70"/>
      <c r="F19" s="98"/>
      <c r="G19" s="173"/>
      <c r="H19" s="60"/>
      <c r="I19" s="60"/>
      <c r="J19" s="161" t="s">
        <v>72</v>
      </c>
      <c r="K19" s="239" t="s">
        <v>250</v>
      </c>
      <c r="L19" s="240" t="s">
        <v>68</v>
      </c>
      <c r="M19" s="241">
        <v>67310</v>
      </c>
    </row>
    <row r="20" spans="1:14" ht="19.5" customHeight="1">
      <c r="A20" s="69"/>
      <c r="B20" s="69"/>
      <c r="C20" s="69"/>
      <c r="D20" s="12"/>
      <c r="E20" s="70"/>
      <c r="F20" s="98"/>
      <c r="G20" s="173"/>
      <c r="H20" s="60"/>
      <c r="I20" s="60"/>
      <c r="J20" s="161" t="s">
        <v>73</v>
      </c>
      <c r="K20" s="239" t="s">
        <v>251</v>
      </c>
      <c r="L20" s="240" t="s">
        <v>68</v>
      </c>
      <c r="M20" s="241">
        <v>1511190</v>
      </c>
      <c r="N20" s="71"/>
    </row>
    <row r="21" spans="1:14" ht="19.5" customHeight="1">
      <c r="A21" s="69"/>
      <c r="B21" s="69"/>
      <c r="C21" s="69"/>
      <c r="D21" s="12"/>
      <c r="E21" s="70"/>
      <c r="F21" s="98"/>
      <c r="G21" s="173"/>
      <c r="H21" s="60"/>
      <c r="I21" s="60"/>
      <c r="J21" s="161" t="s">
        <v>74</v>
      </c>
      <c r="K21" s="239" t="s">
        <v>252</v>
      </c>
      <c r="L21" s="240" t="s">
        <v>68</v>
      </c>
      <c r="M21" s="241">
        <v>302240</v>
      </c>
    </row>
    <row r="22" spans="1:14" ht="19.5" customHeight="1">
      <c r="A22" s="69"/>
      <c r="B22" s="69"/>
      <c r="C22" s="69"/>
      <c r="D22" s="12"/>
      <c r="E22" s="70"/>
      <c r="F22" s="173"/>
      <c r="G22" s="173"/>
      <c r="H22" s="173"/>
      <c r="I22" s="173"/>
      <c r="J22" s="379" t="s">
        <v>75</v>
      </c>
      <c r="K22" s="204" t="s">
        <v>253</v>
      </c>
      <c r="L22" s="137" t="s">
        <v>68</v>
      </c>
      <c r="M22" s="380">
        <v>362690</v>
      </c>
    </row>
    <row r="23" spans="1:14" ht="19.5" customHeight="1">
      <c r="A23" s="69"/>
      <c r="B23" s="545" t="s">
        <v>77</v>
      </c>
      <c r="C23" s="546"/>
      <c r="D23" s="167">
        <f>D24+D26+D28+D30</f>
        <v>24000000</v>
      </c>
      <c r="E23" s="167">
        <f>E24+E26+E28+E30</f>
        <v>21433000.499200001</v>
      </c>
      <c r="F23" s="167">
        <f>F24+F26+F28+F30</f>
        <v>24000000</v>
      </c>
      <c r="G23" s="205">
        <f>F23-D23</f>
        <v>0</v>
      </c>
      <c r="H23" s="168">
        <f>H24+H26+H28+H30</f>
        <v>24000000</v>
      </c>
      <c r="I23" s="85">
        <f>I30</f>
        <v>0</v>
      </c>
      <c r="J23" s="207"/>
      <c r="K23" s="87"/>
      <c r="L23" s="88"/>
      <c r="M23" s="84">
        <f>M24+M26+M28+M30</f>
        <v>24000000</v>
      </c>
    </row>
    <row r="24" spans="1:14" ht="19.5" customHeight="1">
      <c r="A24" s="69"/>
      <c r="B24" s="69"/>
      <c r="C24" s="105" t="s">
        <v>33</v>
      </c>
      <c r="D24" s="57">
        <v>18766200</v>
      </c>
      <c r="E24" s="9">
        <v>15264000</v>
      </c>
      <c r="F24" s="57">
        <f>M24</f>
        <v>20326200</v>
      </c>
      <c r="G24" s="212">
        <f>F24-D24</f>
        <v>1560000</v>
      </c>
      <c r="H24" s="57">
        <f>M24</f>
        <v>20326200</v>
      </c>
      <c r="I24" s="57"/>
      <c r="J24" s="72"/>
      <c r="K24" s="31"/>
      <c r="L24" s="32"/>
      <c r="M24" s="18">
        <f>M25</f>
        <v>20326200</v>
      </c>
    </row>
    <row r="25" spans="1:14" ht="19.5" customHeight="1">
      <c r="A25" s="69"/>
      <c r="B25" s="69"/>
      <c r="C25" s="10"/>
      <c r="D25" s="59"/>
      <c r="E25" s="20"/>
      <c r="F25" s="59"/>
      <c r="G25" s="183"/>
      <c r="H25" s="59"/>
      <c r="I25" s="59"/>
      <c r="J25" s="21" t="s">
        <v>58</v>
      </c>
      <c r="K25" s="22" t="s">
        <v>374</v>
      </c>
      <c r="L25" s="23" t="s">
        <v>59</v>
      </c>
      <c r="M25" s="24">
        <v>20326200</v>
      </c>
    </row>
    <row r="26" spans="1:14" ht="19.5" customHeight="1">
      <c r="A26" s="69"/>
      <c r="B26" s="69"/>
      <c r="C26" s="105" t="s">
        <v>60</v>
      </c>
      <c r="D26" s="57">
        <v>1563850</v>
      </c>
      <c r="E26" s="9">
        <v>2596000</v>
      </c>
      <c r="F26" s="57">
        <v>0</v>
      </c>
      <c r="G26" s="212">
        <f>F26-D26</f>
        <v>-1563850</v>
      </c>
      <c r="H26" s="57">
        <f>M26</f>
        <v>0</v>
      </c>
      <c r="I26" s="57">
        <v>0</v>
      </c>
      <c r="J26" s="21"/>
      <c r="K26" s="22"/>
      <c r="L26" s="23"/>
      <c r="M26" s="112">
        <v>0</v>
      </c>
    </row>
    <row r="27" spans="1:14" ht="19.5" customHeight="1">
      <c r="A27" s="69"/>
      <c r="B27" s="69"/>
      <c r="C27" s="64"/>
      <c r="D27" s="61"/>
      <c r="E27" s="14"/>
      <c r="F27" s="61"/>
      <c r="G27" s="178"/>
      <c r="H27" s="61"/>
      <c r="I27" s="61"/>
      <c r="J27" s="72" t="s">
        <v>61</v>
      </c>
      <c r="K27" s="120">
        <v>0</v>
      </c>
      <c r="L27" s="32" t="s">
        <v>21</v>
      </c>
      <c r="M27" s="89">
        <v>0</v>
      </c>
    </row>
    <row r="28" spans="1:14" ht="18" customHeight="1">
      <c r="A28" s="162"/>
      <c r="B28" s="135"/>
      <c r="C28" s="163" t="s">
        <v>62</v>
      </c>
      <c r="D28" s="61">
        <v>1694170</v>
      </c>
      <c r="E28" s="14">
        <v>1696000</v>
      </c>
      <c r="F28" s="61">
        <f>M28</f>
        <v>1693850</v>
      </c>
      <c r="G28" s="198">
        <f>F28-D28</f>
        <v>-320</v>
      </c>
      <c r="H28" s="61">
        <f>M28</f>
        <v>1693850</v>
      </c>
      <c r="I28" s="61">
        <v>0</v>
      </c>
      <c r="J28" s="15"/>
      <c r="K28" s="16"/>
      <c r="L28" s="17"/>
      <c r="M28" s="33">
        <f>M29</f>
        <v>1693850</v>
      </c>
    </row>
    <row r="29" spans="1:14" ht="18" customHeight="1">
      <c r="A29" s="69"/>
      <c r="B29" s="69"/>
      <c r="C29" s="69"/>
      <c r="D29" s="98"/>
      <c r="E29" s="70"/>
      <c r="F29" s="98"/>
      <c r="G29" s="173"/>
      <c r="H29" s="98"/>
      <c r="I29" s="98"/>
      <c r="J29" s="113" t="s">
        <v>63</v>
      </c>
      <c r="K29" s="114" t="s">
        <v>375</v>
      </c>
      <c r="L29" s="115" t="s">
        <v>59</v>
      </c>
      <c r="M29" s="116">
        <v>1693850</v>
      </c>
    </row>
    <row r="30" spans="1:14" ht="18" customHeight="1">
      <c r="A30" s="69"/>
      <c r="B30" s="69"/>
      <c r="C30" s="105" t="s">
        <v>64</v>
      </c>
      <c r="D30" s="57">
        <v>1975780</v>
      </c>
      <c r="E30" s="9">
        <v>1877000.4992</v>
      </c>
      <c r="F30" s="57">
        <f>M30</f>
        <v>1979950</v>
      </c>
      <c r="G30" s="198">
        <f>F30-D30</f>
        <v>4170</v>
      </c>
      <c r="H30" s="57">
        <f>M30-I30</f>
        <v>1979950</v>
      </c>
      <c r="I30" s="57"/>
      <c r="J30" s="107"/>
      <c r="K30" s="108"/>
      <c r="L30" s="32"/>
      <c r="M30" s="11">
        <f>M31</f>
        <v>1979950</v>
      </c>
    </row>
    <row r="31" spans="1:14" ht="18" customHeight="1">
      <c r="A31" s="69"/>
      <c r="B31" s="69"/>
      <c r="C31" s="69"/>
      <c r="D31" s="12"/>
      <c r="E31" s="70"/>
      <c r="F31" s="98"/>
      <c r="G31" s="173"/>
      <c r="H31" s="98"/>
      <c r="I31" s="98"/>
      <c r="J31" s="384" t="s">
        <v>263</v>
      </c>
      <c r="K31" s="390"/>
      <c r="L31" s="375"/>
      <c r="M31" s="360">
        <f>SUM(M32:M36)</f>
        <v>1979950</v>
      </c>
    </row>
    <row r="32" spans="1:14" ht="16.5" customHeight="1">
      <c r="A32" s="69"/>
      <c r="B32" s="69"/>
      <c r="C32" s="69"/>
      <c r="D32" s="12"/>
      <c r="E32" s="70"/>
      <c r="F32" s="98"/>
      <c r="G32" s="173"/>
      <c r="H32" s="98"/>
      <c r="I32" s="98"/>
      <c r="J32" s="384" t="s">
        <v>264</v>
      </c>
      <c r="K32" s="446" t="s">
        <v>379</v>
      </c>
      <c r="L32" s="375" t="s">
        <v>242</v>
      </c>
      <c r="M32" s="360">
        <v>622000</v>
      </c>
    </row>
    <row r="33" spans="1:13" ht="18" customHeight="1">
      <c r="A33" s="69"/>
      <c r="B33" s="69"/>
      <c r="C33" s="69"/>
      <c r="D33" s="12"/>
      <c r="E33" s="70"/>
      <c r="F33" s="98"/>
      <c r="G33" s="173"/>
      <c r="H33" s="98"/>
      <c r="I33" s="98"/>
      <c r="J33" s="384" t="s">
        <v>265</v>
      </c>
      <c r="K33" s="446" t="s">
        <v>380</v>
      </c>
      <c r="L33" s="375" t="s">
        <v>242</v>
      </c>
      <c r="M33" s="360">
        <v>40800</v>
      </c>
    </row>
    <row r="34" spans="1:13" ht="18" customHeight="1">
      <c r="A34" s="69"/>
      <c r="B34" s="69"/>
      <c r="C34" s="69"/>
      <c r="D34" s="12"/>
      <c r="E34" s="70"/>
      <c r="F34" s="98"/>
      <c r="G34" s="173"/>
      <c r="H34" s="98"/>
      <c r="I34" s="98"/>
      <c r="J34" s="384" t="s">
        <v>266</v>
      </c>
      <c r="K34" s="446" t="s">
        <v>376</v>
      </c>
      <c r="L34" s="375" t="s">
        <v>242</v>
      </c>
      <c r="M34" s="360">
        <v>914700</v>
      </c>
    </row>
    <row r="35" spans="1:13" ht="18" customHeight="1">
      <c r="A35" s="69"/>
      <c r="B35" s="69"/>
      <c r="C35" s="69"/>
      <c r="D35" s="12"/>
      <c r="E35" s="70"/>
      <c r="F35" s="98"/>
      <c r="G35" s="173"/>
      <c r="H35" s="98"/>
      <c r="I35" s="98"/>
      <c r="J35" s="384" t="s">
        <v>267</v>
      </c>
      <c r="K35" s="446" t="s">
        <v>377</v>
      </c>
      <c r="L35" s="375" t="s">
        <v>242</v>
      </c>
      <c r="M35" s="360">
        <v>182900</v>
      </c>
    </row>
    <row r="36" spans="1:13" ht="18" customHeight="1">
      <c r="A36" s="69"/>
      <c r="B36" s="69"/>
      <c r="C36" s="69"/>
      <c r="D36" s="12"/>
      <c r="E36" s="70"/>
      <c r="F36" s="173"/>
      <c r="G36" s="173"/>
      <c r="H36" s="173"/>
      <c r="I36" s="173"/>
      <c r="J36" s="357" t="s">
        <v>268</v>
      </c>
      <c r="K36" s="447" t="s">
        <v>378</v>
      </c>
      <c r="L36" s="391" t="s">
        <v>242</v>
      </c>
      <c r="M36" s="392">
        <v>219550</v>
      </c>
    </row>
    <row r="37" spans="1:13" ht="18" customHeight="1">
      <c r="A37" s="174"/>
      <c r="B37" s="547" t="s">
        <v>200</v>
      </c>
      <c r="C37" s="547"/>
      <c r="D37" s="393">
        <v>0</v>
      </c>
      <c r="E37" s="394"/>
      <c r="F37" s="394">
        <f>H37+I37</f>
        <v>300000</v>
      </c>
      <c r="G37" s="394"/>
      <c r="H37" s="394">
        <f>H38+H40</f>
        <v>150000</v>
      </c>
      <c r="I37" s="394">
        <f>I38+I39+I40</f>
        <v>150000</v>
      </c>
      <c r="J37" s="369"/>
      <c r="K37" s="370"/>
      <c r="L37" s="371"/>
      <c r="M37" s="372">
        <f>M38+M39+M40</f>
        <v>300000</v>
      </c>
    </row>
    <row r="38" spans="1:13" ht="18" customHeight="1">
      <c r="A38" s="174"/>
      <c r="B38" s="349"/>
      <c r="C38" s="367" t="s">
        <v>201</v>
      </c>
      <c r="D38" s="354">
        <v>0</v>
      </c>
      <c r="E38" s="346"/>
      <c r="F38" s="346">
        <f>H38+I38</f>
        <v>200000</v>
      </c>
      <c r="G38" s="346"/>
      <c r="H38" s="346">
        <v>100000</v>
      </c>
      <c r="I38" s="346">
        <v>100000</v>
      </c>
      <c r="J38" s="373" t="s">
        <v>204</v>
      </c>
      <c r="K38" s="374" t="s">
        <v>269</v>
      </c>
      <c r="L38" s="375" t="s">
        <v>199</v>
      </c>
      <c r="M38" s="376">
        <v>200000</v>
      </c>
    </row>
    <row r="39" spans="1:13" ht="18" customHeight="1">
      <c r="A39" s="174"/>
      <c r="B39" s="69"/>
      <c r="C39" s="367" t="s">
        <v>202</v>
      </c>
      <c r="D39" s="354">
        <v>0</v>
      </c>
      <c r="E39" s="346"/>
      <c r="F39" s="346">
        <f>I39</f>
        <v>0</v>
      </c>
      <c r="G39" s="346"/>
      <c r="H39" s="346"/>
      <c r="I39" s="346"/>
      <c r="J39" s="357"/>
      <c r="K39" s="374">
        <v>0</v>
      </c>
      <c r="L39" s="375"/>
      <c r="M39" s="376">
        <v>0</v>
      </c>
    </row>
    <row r="40" spans="1:13" ht="18" customHeight="1">
      <c r="A40" s="174"/>
      <c r="B40" s="64"/>
      <c r="C40" s="367" t="s">
        <v>203</v>
      </c>
      <c r="D40" s="354">
        <v>0</v>
      </c>
      <c r="E40" s="346"/>
      <c r="F40" s="346">
        <v>100000</v>
      </c>
      <c r="G40" s="346"/>
      <c r="H40" s="346">
        <v>50000</v>
      </c>
      <c r="I40" s="346">
        <v>50000</v>
      </c>
      <c r="J40" s="373" t="s">
        <v>35</v>
      </c>
      <c r="K40" s="374" t="s">
        <v>227</v>
      </c>
      <c r="L40" s="375" t="s">
        <v>199</v>
      </c>
      <c r="M40" s="376">
        <v>100000</v>
      </c>
    </row>
    <row r="41" spans="1:13" ht="18" customHeight="1">
      <c r="A41" s="69"/>
      <c r="B41" s="548" t="s">
        <v>139</v>
      </c>
      <c r="C41" s="549"/>
      <c r="D41" s="170">
        <f>D42+D65</f>
        <v>32909328</v>
      </c>
      <c r="E41" s="170" t="e">
        <f>E42+E65</f>
        <v>#REF!</v>
      </c>
      <c r="F41" s="170">
        <f>F42+F65</f>
        <v>20154460</v>
      </c>
      <c r="G41" s="171">
        <f>F41-D41</f>
        <v>-12754868</v>
      </c>
      <c r="H41" s="171">
        <f>H42+H65</f>
        <v>19854460</v>
      </c>
      <c r="I41" s="171">
        <f>I42+I65</f>
        <v>300000</v>
      </c>
      <c r="J41" s="172"/>
      <c r="K41" s="114"/>
      <c r="L41" s="115"/>
      <c r="M41" s="175">
        <f>M42+M65</f>
        <v>20154460</v>
      </c>
    </row>
    <row r="42" spans="1:13" ht="18" customHeight="1">
      <c r="A42" s="69"/>
      <c r="B42" s="544" t="s">
        <v>141</v>
      </c>
      <c r="C42" s="544"/>
      <c r="D42" s="167">
        <f>D43+D46+D50+D53+D59+D63</f>
        <v>23761148</v>
      </c>
      <c r="E42" s="167" t="e">
        <f>E43+E46+E50+E53+E59+E63</f>
        <v>#REF!</v>
      </c>
      <c r="F42" s="167">
        <f>F43+F46+F50+F53+F59+F63</f>
        <v>9104460</v>
      </c>
      <c r="G42" s="182">
        <f>F42-D42</f>
        <v>-14656688</v>
      </c>
      <c r="H42" s="168">
        <f>H43+H46+H50+H53+H59+H63</f>
        <v>8804460</v>
      </c>
      <c r="I42" s="168">
        <f>I43+I46+I50+I53+I59+I63</f>
        <v>300000</v>
      </c>
      <c r="J42" s="86"/>
      <c r="K42" s="87"/>
      <c r="L42" s="88"/>
      <c r="M42" s="84">
        <f>M43+M46+M50+M53+M59+M63</f>
        <v>9104460</v>
      </c>
    </row>
    <row r="43" spans="1:13" ht="18" customHeight="1">
      <c r="A43" s="69"/>
      <c r="B43" s="69"/>
      <c r="C43" s="208" t="s">
        <v>13</v>
      </c>
      <c r="D43" s="209">
        <v>100000</v>
      </c>
      <c r="E43" s="210" t="e">
        <f>D43-#REF!</f>
        <v>#REF!</v>
      </c>
      <c r="F43" s="211">
        <f>M43</f>
        <v>200000</v>
      </c>
      <c r="G43" s="212">
        <f>F43-D43</f>
        <v>100000</v>
      </c>
      <c r="H43" s="211">
        <v>100000</v>
      </c>
      <c r="I43" s="211">
        <v>100000</v>
      </c>
      <c r="J43" s="256"/>
      <c r="K43" s="257"/>
      <c r="L43" s="258"/>
      <c r="M43" s="267">
        <f>M44+M45</f>
        <v>200000</v>
      </c>
    </row>
    <row r="44" spans="1:13" ht="18" customHeight="1">
      <c r="A44" s="69"/>
      <c r="B44" s="69"/>
      <c r="C44" s="244"/>
      <c r="D44" s="245"/>
      <c r="E44" s="238"/>
      <c r="F44" s="246"/>
      <c r="G44" s="246"/>
      <c r="H44" s="246"/>
      <c r="I44" s="246"/>
      <c r="J44" s="256" t="s">
        <v>148</v>
      </c>
      <c r="K44" s="257" t="s">
        <v>272</v>
      </c>
      <c r="L44" s="258"/>
      <c r="M44" s="259">
        <v>100000</v>
      </c>
    </row>
    <row r="45" spans="1:13" ht="18" customHeight="1">
      <c r="A45" s="69"/>
      <c r="B45" s="69"/>
      <c r="C45" s="208"/>
      <c r="D45" s="209"/>
      <c r="E45" s="221"/>
      <c r="F45" s="200"/>
      <c r="G45" s="200"/>
      <c r="H45" s="200"/>
      <c r="I45" s="200"/>
      <c r="J45" s="256" t="s">
        <v>149</v>
      </c>
      <c r="K45" s="257" t="s">
        <v>270</v>
      </c>
      <c r="L45" s="258"/>
      <c r="M45" s="259">
        <v>100000</v>
      </c>
    </row>
    <row r="46" spans="1:13" ht="18" customHeight="1">
      <c r="A46" s="69"/>
      <c r="B46" s="69"/>
      <c r="C46" s="176" t="s">
        <v>78</v>
      </c>
      <c r="D46" s="214">
        <v>500000</v>
      </c>
      <c r="E46" s="210">
        <f>M47+M48+M49</f>
        <v>600460</v>
      </c>
      <c r="F46" s="214">
        <f>H46+I46</f>
        <v>600460</v>
      </c>
      <c r="G46" s="212">
        <f>F46-D46</f>
        <v>100460</v>
      </c>
      <c r="H46" s="206">
        <v>460460</v>
      </c>
      <c r="I46" s="213">
        <v>140000</v>
      </c>
      <c r="J46" s="257"/>
      <c r="K46" s="258"/>
      <c r="L46" s="270">
        <f>M47+M48+M49</f>
        <v>600460</v>
      </c>
      <c r="M46" s="262">
        <f>M47+M48+M49</f>
        <v>600460</v>
      </c>
    </row>
    <row r="47" spans="1:13" ht="18" customHeight="1">
      <c r="A47" s="69"/>
      <c r="B47" s="69"/>
      <c r="C47" s="215"/>
      <c r="D47" s="216"/>
      <c r="E47" s="217"/>
      <c r="F47" s="216"/>
      <c r="G47" s="218"/>
      <c r="H47" s="219"/>
      <c r="I47" s="220"/>
      <c r="J47" s="263" t="s">
        <v>147</v>
      </c>
      <c r="K47" s="266" t="s">
        <v>273</v>
      </c>
      <c r="L47" s="264" t="s">
        <v>68</v>
      </c>
      <c r="M47" s="259">
        <v>300460</v>
      </c>
    </row>
    <row r="48" spans="1:13" ht="18" customHeight="1">
      <c r="A48" s="69"/>
      <c r="B48" s="69"/>
      <c r="C48" s="215"/>
      <c r="D48" s="216"/>
      <c r="E48" s="217"/>
      <c r="F48" s="216"/>
      <c r="G48" s="218"/>
      <c r="H48" s="219"/>
      <c r="I48" s="220"/>
      <c r="J48" s="263" t="s">
        <v>144</v>
      </c>
      <c r="K48" s="266" t="s">
        <v>236</v>
      </c>
      <c r="L48" s="264" t="s">
        <v>233</v>
      </c>
      <c r="M48" s="259">
        <v>100000</v>
      </c>
    </row>
    <row r="49" spans="1:13" ht="18" customHeight="1">
      <c r="A49" s="69"/>
      <c r="B49" s="69"/>
      <c r="C49" s="215"/>
      <c r="D49" s="216"/>
      <c r="E49" s="217"/>
      <c r="F49" s="216"/>
      <c r="G49" s="218"/>
      <c r="H49" s="220"/>
      <c r="I49" s="220"/>
      <c r="J49" s="269" t="s">
        <v>80</v>
      </c>
      <c r="K49" s="266" t="s">
        <v>254</v>
      </c>
      <c r="L49" s="264" t="s">
        <v>68</v>
      </c>
      <c r="M49" s="259">
        <v>200000</v>
      </c>
    </row>
    <row r="50" spans="1:13" ht="18" customHeight="1">
      <c r="A50" s="69"/>
      <c r="B50" s="69"/>
      <c r="C50" s="226" t="s">
        <v>15</v>
      </c>
      <c r="D50" s="247">
        <v>1960119</v>
      </c>
      <c r="E50" s="247" t="e">
        <f>#REF!</f>
        <v>#REF!</v>
      </c>
      <c r="F50" s="247">
        <f>M50</f>
        <v>1080000</v>
      </c>
      <c r="G50" s="212">
        <f>F50-D50</f>
        <v>-880119</v>
      </c>
      <c r="H50" s="213">
        <v>1020000</v>
      </c>
      <c r="I50" s="213">
        <v>60000</v>
      </c>
      <c r="J50" s="268"/>
      <c r="K50" s="257"/>
      <c r="L50" s="258"/>
      <c r="M50" s="267">
        <f>SUM(M51:M52)</f>
        <v>1080000</v>
      </c>
    </row>
    <row r="51" spans="1:13" ht="18" customHeight="1">
      <c r="A51" s="69"/>
      <c r="B51" s="69"/>
      <c r="C51" s="215"/>
      <c r="D51" s="216"/>
      <c r="E51" s="221"/>
      <c r="F51" s="220"/>
      <c r="G51" s="222"/>
      <c r="H51" s="223"/>
      <c r="I51" s="220" t="s">
        <v>49</v>
      </c>
      <c r="J51" s="263" t="s">
        <v>82</v>
      </c>
      <c r="K51" s="266" t="s">
        <v>271</v>
      </c>
      <c r="L51" s="264" t="s">
        <v>138</v>
      </c>
      <c r="M51" s="259">
        <v>480000</v>
      </c>
    </row>
    <row r="52" spans="1:13" ht="18" customHeight="1">
      <c r="A52" s="69"/>
      <c r="B52" s="135"/>
      <c r="C52" s="215"/>
      <c r="D52" s="216"/>
      <c r="E52" s="221"/>
      <c r="F52" s="217"/>
      <c r="G52" s="217"/>
      <c r="H52" s="217"/>
      <c r="I52" s="217"/>
      <c r="J52" s="385" t="s">
        <v>241</v>
      </c>
      <c r="K52" s="386" t="s">
        <v>224</v>
      </c>
      <c r="L52" s="387" t="s">
        <v>242</v>
      </c>
      <c r="M52" s="388">
        <v>600000</v>
      </c>
    </row>
    <row r="53" spans="1:13" ht="18" customHeight="1">
      <c r="A53" s="69"/>
      <c r="B53" s="69"/>
      <c r="C53" s="176" t="s">
        <v>16</v>
      </c>
      <c r="D53" s="214">
        <v>966506</v>
      </c>
      <c r="E53" s="210" t="e">
        <f>D53-#REF!</f>
        <v>#REF!</v>
      </c>
      <c r="F53" s="206">
        <f>M53</f>
        <v>1504000</v>
      </c>
      <c r="G53" s="212">
        <f>F53-D53</f>
        <v>537494</v>
      </c>
      <c r="H53" s="206">
        <f>M53</f>
        <v>1504000</v>
      </c>
      <c r="I53" s="206"/>
      <c r="J53" s="268"/>
      <c r="K53" s="257"/>
      <c r="L53" s="258"/>
      <c r="M53" s="267">
        <f>SUM(M54:M58)</f>
        <v>1504000</v>
      </c>
    </row>
    <row r="54" spans="1:13" ht="18" customHeight="1">
      <c r="A54" s="69"/>
      <c r="B54" s="69"/>
      <c r="C54" s="215"/>
      <c r="D54" s="216"/>
      <c r="E54" s="217"/>
      <c r="F54" s="222"/>
      <c r="G54" s="218"/>
      <c r="H54" s="222"/>
      <c r="I54" s="222"/>
      <c r="J54" s="263" t="s">
        <v>84</v>
      </c>
      <c r="K54" s="266" t="s">
        <v>257</v>
      </c>
      <c r="L54" s="264" t="s">
        <v>68</v>
      </c>
      <c r="M54" s="259">
        <v>240000</v>
      </c>
    </row>
    <row r="55" spans="1:13" ht="18" customHeight="1">
      <c r="A55" s="69"/>
      <c r="B55" s="69"/>
      <c r="C55" s="215"/>
      <c r="D55" s="216"/>
      <c r="E55" s="217"/>
      <c r="F55" s="224"/>
      <c r="G55" s="222"/>
      <c r="H55" s="224"/>
      <c r="I55" s="224" t="s">
        <v>56</v>
      </c>
      <c r="J55" s="263" t="s">
        <v>85</v>
      </c>
      <c r="K55" s="266" t="s">
        <v>231</v>
      </c>
      <c r="L55" s="264" t="s">
        <v>68</v>
      </c>
      <c r="M55" s="259">
        <v>850000</v>
      </c>
    </row>
    <row r="56" spans="1:13" ht="18" customHeight="1">
      <c r="A56" s="69"/>
      <c r="B56" s="69"/>
      <c r="C56" s="215"/>
      <c r="D56" s="216"/>
      <c r="E56" s="217"/>
      <c r="F56" s="224"/>
      <c r="G56" s="222"/>
      <c r="H56" s="224"/>
      <c r="I56" s="224"/>
      <c r="J56" s="263" t="s">
        <v>86</v>
      </c>
      <c r="K56" s="266" t="s">
        <v>87</v>
      </c>
      <c r="L56" s="264" t="s">
        <v>68</v>
      </c>
      <c r="M56" s="259">
        <v>100000</v>
      </c>
    </row>
    <row r="57" spans="1:13" ht="18" customHeight="1">
      <c r="A57" s="69"/>
      <c r="B57" s="69"/>
      <c r="C57" s="215"/>
      <c r="D57" s="216"/>
      <c r="E57" s="217"/>
      <c r="F57" s="224"/>
      <c r="G57" s="222"/>
      <c r="H57" s="224"/>
      <c r="I57" s="224"/>
      <c r="J57" s="263" t="s">
        <v>88</v>
      </c>
      <c r="K57" s="266" t="s">
        <v>205</v>
      </c>
      <c r="L57" s="264" t="s">
        <v>68</v>
      </c>
      <c r="M57" s="259">
        <v>50000</v>
      </c>
    </row>
    <row r="58" spans="1:13" ht="18" customHeight="1">
      <c r="A58" s="69"/>
      <c r="B58" s="69"/>
      <c r="C58" s="215"/>
      <c r="D58" s="216"/>
      <c r="E58" s="217"/>
      <c r="F58" s="224"/>
      <c r="G58" s="222"/>
      <c r="H58" s="224"/>
      <c r="I58" s="224"/>
      <c r="J58" s="263" t="s">
        <v>89</v>
      </c>
      <c r="K58" s="266" t="s">
        <v>206</v>
      </c>
      <c r="L58" s="264" t="s">
        <v>68</v>
      </c>
      <c r="M58" s="259">
        <v>264000</v>
      </c>
    </row>
    <row r="59" spans="1:13" ht="18" customHeight="1">
      <c r="A59" s="69"/>
      <c r="B59" s="69"/>
      <c r="C59" s="176" t="s">
        <v>17</v>
      </c>
      <c r="D59" s="214">
        <v>3000000</v>
      </c>
      <c r="E59" s="210" t="e">
        <f>D59-#REF!</f>
        <v>#REF!</v>
      </c>
      <c r="F59" s="210">
        <f>M59</f>
        <v>2420000</v>
      </c>
      <c r="G59" s="212">
        <f>F59-D59</f>
        <v>-580000</v>
      </c>
      <c r="H59" s="210">
        <f>M59</f>
        <v>2420000</v>
      </c>
      <c r="I59" s="210"/>
      <c r="J59" s="263"/>
      <c r="K59" s="266"/>
      <c r="L59" s="264"/>
      <c r="M59" s="267">
        <f>M60+M61+M62</f>
        <v>2420000</v>
      </c>
    </row>
    <row r="60" spans="1:13" ht="18" customHeight="1">
      <c r="A60" s="69"/>
      <c r="B60" s="69"/>
      <c r="C60" s="215"/>
      <c r="D60" s="216"/>
      <c r="E60" s="217"/>
      <c r="F60" s="224"/>
      <c r="G60" s="222"/>
      <c r="H60" s="224"/>
      <c r="I60" s="224"/>
      <c r="J60" s="263" t="s">
        <v>90</v>
      </c>
      <c r="K60" s="266" t="s">
        <v>207</v>
      </c>
      <c r="L60" s="264" t="s">
        <v>68</v>
      </c>
      <c r="M60" s="259">
        <v>1800000</v>
      </c>
    </row>
    <row r="61" spans="1:13" ht="18" customHeight="1">
      <c r="A61" s="69"/>
      <c r="B61" s="69"/>
      <c r="C61" s="215"/>
      <c r="D61" s="216"/>
      <c r="E61" s="217"/>
      <c r="F61" s="222"/>
      <c r="G61" s="222"/>
      <c r="H61" s="222"/>
      <c r="I61" s="217"/>
      <c r="J61" s="263" t="s">
        <v>99</v>
      </c>
      <c r="K61" s="266">
        <v>500000</v>
      </c>
      <c r="L61" s="264" t="s">
        <v>68</v>
      </c>
      <c r="M61" s="259">
        <v>500000</v>
      </c>
    </row>
    <row r="62" spans="1:13" ht="18" customHeight="1">
      <c r="A62" s="69"/>
      <c r="B62" s="69"/>
      <c r="C62" s="208"/>
      <c r="D62" s="209"/>
      <c r="E62" s="221"/>
      <c r="F62" s="200"/>
      <c r="G62" s="200"/>
      <c r="H62" s="200"/>
      <c r="I62" s="221"/>
      <c r="J62" s="263" t="s">
        <v>146</v>
      </c>
      <c r="K62" s="266" t="s">
        <v>223</v>
      </c>
      <c r="L62" s="264"/>
      <c r="M62" s="259">
        <v>120000</v>
      </c>
    </row>
    <row r="63" spans="1:13" ht="18" customHeight="1">
      <c r="A63" s="69"/>
      <c r="B63" s="69"/>
      <c r="C63" s="208" t="s">
        <v>41</v>
      </c>
      <c r="D63" s="209">
        <v>17234523</v>
      </c>
      <c r="E63" s="210"/>
      <c r="F63" s="211">
        <f>M63</f>
        <v>3300000</v>
      </c>
      <c r="G63" s="212">
        <f>F63-D63</f>
        <v>-13934523</v>
      </c>
      <c r="H63" s="225">
        <f>M63</f>
        <v>3300000</v>
      </c>
      <c r="I63" s="225"/>
      <c r="J63" s="256"/>
      <c r="K63" s="257"/>
      <c r="L63" s="258"/>
      <c r="M63" s="262">
        <f>SUM(M64:M64)</f>
        <v>3300000</v>
      </c>
    </row>
    <row r="64" spans="1:13" ht="18" customHeight="1">
      <c r="A64" s="6"/>
      <c r="B64" s="69"/>
      <c r="C64" s="215"/>
      <c r="D64" s="216"/>
      <c r="E64" s="217"/>
      <c r="F64" s="222"/>
      <c r="G64" s="222"/>
      <c r="H64" s="222"/>
      <c r="I64" s="217"/>
      <c r="J64" s="263" t="s">
        <v>145</v>
      </c>
      <c r="K64" s="266" t="s">
        <v>239</v>
      </c>
      <c r="L64" s="264" t="s">
        <v>199</v>
      </c>
      <c r="M64" s="259">
        <v>3300000</v>
      </c>
    </row>
    <row r="65" spans="1:14" ht="18" customHeight="1">
      <c r="A65" s="69"/>
      <c r="B65" s="516" t="s">
        <v>123</v>
      </c>
      <c r="C65" s="516"/>
      <c r="D65" s="167">
        <f>D66+D69+D75+D79+D84+D88</f>
        <v>9148180</v>
      </c>
      <c r="E65" s="167" t="e">
        <f>E66+E69+E75+E79+E84+#REF!</f>
        <v>#REF!</v>
      </c>
      <c r="F65" s="167">
        <f>F66+F69+F75+F79+F84+F88</f>
        <v>11050000</v>
      </c>
      <c r="G65" s="182">
        <f>F65-D65</f>
        <v>1901820</v>
      </c>
      <c r="H65" s="168">
        <f>H66+H69+H75+H79+H84+H88</f>
        <v>11050000</v>
      </c>
      <c r="I65" s="168">
        <f>I66+I69+I75+I79+I84+I88</f>
        <v>0</v>
      </c>
      <c r="J65" s="86"/>
      <c r="K65" s="87"/>
      <c r="L65" s="88"/>
      <c r="M65" s="84">
        <f>M66+M69+M75+M79+M84+M88</f>
        <v>11050000</v>
      </c>
      <c r="N65" s="71" t="e">
        <f>#REF!-12000000</f>
        <v>#REF!</v>
      </c>
    </row>
    <row r="66" spans="1:14" ht="18" customHeight="1">
      <c r="A66" s="69"/>
      <c r="B66" s="69"/>
      <c r="C66" s="64" t="s">
        <v>13</v>
      </c>
      <c r="D66" s="13">
        <v>100000</v>
      </c>
      <c r="E66" s="9" t="e">
        <f>D66-#REF!</f>
        <v>#REF!</v>
      </c>
      <c r="F66" s="61">
        <v>100000</v>
      </c>
      <c r="G66" s="178">
        <f>F66-D66</f>
        <v>0</v>
      </c>
      <c r="H66" s="61">
        <v>100000</v>
      </c>
      <c r="I66" s="178"/>
      <c r="J66" s="234"/>
      <c r="K66" s="253"/>
      <c r="L66" s="254"/>
      <c r="M66" s="255">
        <f>M67+M68</f>
        <v>100000</v>
      </c>
    </row>
    <row r="67" spans="1:14" ht="18" customHeight="1">
      <c r="A67" s="69"/>
      <c r="B67" s="69"/>
      <c r="C67" s="235"/>
      <c r="D67" s="236"/>
      <c r="E67" s="237"/>
      <c r="F67" s="248"/>
      <c r="G67" s="248"/>
      <c r="H67" s="248"/>
      <c r="I67" s="248"/>
      <c r="J67" s="256" t="s">
        <v>148</v>
      </c>
      <c r="K67" s="257" t="s">
        <v>151</v>
      </c>
      <c r="L67" s="258"/>
      <c r="M67" s="259">
        <v>50000</v>
      </c>
    </row>
    <row r="68" spans="1:14" ht="18" customHeight="1">
      <c r="A68" s="69"/>
      <c r="B68" s="69"/>
      <c r="C68" s="64"/>
      <c r="D68" s="13"/>
      <c r="E68" s="14"/>
      <c r="F68" s="178"/>
      <c r="G68" s="178"/>
      <c r="H68" s="178"/>
      <c r="I68" s="178"/>
      <c r="J68" s="256" t="s">
        <v>149</v>
      </c>
      <c r="K68" s="257" t="s">
        <v>150</v>
      </c>
      <c r="L68" s="258"/>
      <c r="M68" s="259">
        <v>50000</v>
      </c>
    </row>
    <row r="69" spans="1:14" ht="18" customHeight="1">
      <c r="A69" s="69"/>
      <c r="B69" s="69"/>
      <c r="C69" s="142" t="s">
        <v>78</v>
      </c>
      <c r="D69" s="28">
        <v>1500000</v>
      </c>
      <c r="E69" s="9">
        <f>M70+M71+M73</f>
        <v>400000</v>
      </c>
      <c r="F69" s="28">
        <f>M69</f>
        <v>658000</v>
      </c>
      <c r="G69" s="178">
        <f>F69-D69</f>
        <v>-842000</v>
      </c>
      <c r="H69" s="57">
        <f>M69</f>
        <v>658000</v>
      </c>
      <c r="I69" s="165">
        <v>0</v>
      </c>
      <c r="J69" s="161"/>
      <c r="K69" s="243"/>
      <c r="L69" s="240"/>
      <c r="M69" s="255">
        <f>M70+M71+M72+M73+M74</f>
        <v>658000</v>
      </c>
    </row>
    <row r="70" spans="1:14" ht="18" customHeight="1">
      <c r="A70" s="69"/>
      <c r="B70" s="69"/>
      <c r="C70" s="69"/>
      <c r="D70" s="12"/>
      <c r="E70" s="70"/>
      <c r="F70" s="12"/>
      <c r="G70" s="186"/>
      <c r="H70" s="146"/>
      <c r="I70" s="173"/>
      <c r="J70" s="161" t="s">
        <v>79</v>
      </c>
      <c r="K70" s="243" t="s">
        <v>81</v>
      </c>
      <c r="L70" s="240" t="s">
        <v>68</v>
      </c>
      <c r="M70" s="241">
        <v>100000</v>
      </c>
    </row>
    <row r="71" spans="1:14" ht="18" customHeight="1">
      <c r="A71" s="69"/>
      <c r="B71" s="69"/>
      <c r="C71" s="69"/>
      <c r="D71" s="12"/>
      <c r="E71" s="70"/>
      <c r="F71" s="12"/>
      <c r="G71" s="186"/>
      <c r="H71" s="146"/>
      <c r="I71" s="173"/>
      <c r="J71" s="161" t="s">
        <v>93</v>
      </c>
      <c r="K71" s="243" t="s">
        <v>81</v>
      </c>
      <c r="L71" s="240" t="s">
        <v>92</v>
      </c>
      <c r="M71" s="241">
        <v>100000</v>
      </c>
    </row>
    <row r="72" spans="1:14" ht="18" customHeight="1">
      <c r="A72" s="69"/>
      <c r="B72" s="69"/>
      <c r="C72" s="69"/>
      <c r="D72" s="12"/>
      <c r="E72" s="70"/>
      <c r="F72" s="12"/>
      <c r="G72" s="186"/>
      <c r="H72" s="146"/>
      <c r="I72" s="173"/>
      <c r="J72" s="161" t="s">
        <v>94</v>
      </c>
      <c r="K72" s="243">
        <v>198000</v>
      </c>
      <c r="L72" s="240" t="s">
        <v>92</v>
      </c>
      <c r="M72" s="241">
        <v>198000</v>
      </c>
    </row>
    <row r="73" spans="1:14" ht="18" customHeight="1">
      <c r="A73" s="69"/>
      <c r="B73" s="69"/>
      <c r="C73" s="69"/>
      <c r="D73" s="12"/>
      <c r="E73" s="70"/>
      <c r="F73" s="12"/>
      <c r="G73" s="186"/>
      <c r="H73" s="118"/>
      <c r="I73" s="173"/>
      <c r="J73" s="260" t="s">
        <v>153</v>
      </c>
      <c r="K73" s="243" t="s">
        <v>95</v>
      </c>
      <c r="L73" s="240" t="s">
        <v>68</v>
      </c>
      <c r="M73" s="241">
        <v>200000</v>
      </c>
    </row>
    <row r="74" spans="1:14" ht="18" customHeight="1">
      <c r="A74" s="69"/>
      <c r="B74" s="69"/>
      <c r="C74" s="69"/>
      <c r="D74" s="12"/>
      <c r="E74" s="70"/>
      <c r="F74" s="12"/>
      <c r="G74" s="186"/>
      <c r="H74" s="173"/>
      <c r="I74" s="173"/>
      <c r="J74" s="260" t="s">
        <v>154</v>
      </c>
      <c r="K74" s="243" t="s">
        <v>234</v>
      </c>
      <c r="L74" s="240"/>
      <c r="M74" s="241">
        <v>60000</v>
      </c>
    </row>
    <row r="75" spans="1:14" ht="18" customHeight="1">
      <c r="A75" s="69"/>
      <c r="B75" s="69"/>
      <c r="C75" s="163" t="s">
        <v>15</v>
      </c>
      <c r="D75" s="164">
        <v>2180000</v>
      </c>
      <c r="E75" s="164" t="e">
        <f>#REF!</f>
        <v>#REF!</v>
      </c>
      <c r="F75" s="164">
        <f>M75</f>
        <v>2400000</v>
      </c>
      <c r="G75" s="166">
        <f>F75-D75</f>
        <v>220000</v>
      </c>
      <c r="H75" s="166">
        <f>M75</f>
        <v>2400000</v>
      </c>
      <c r="I75" s="165"/>
      <c r="J75" s="192"/>
      <c r="K75" s="253"/>
      <c r="L75" s="254"/>
      <c r="M75" s="255">
        <f>M76+M77+M78</f>
        <v>2400000</v>
      </c>
    </row>
    <row r="76" spans="1:14" ht="18" customHeight="1">
      <c r="A76" s="69"/>
      <c r="B76" s="69"/>
      <c r="C76" s="69"/>
      <c r="D76" s="12"/>
      <c r="E76" s="14"/>
      <c r="F76" s="118"/>
      <c r="G76" s="173"/>
      <c r="H76" s="20"/>
      <c r="I76" s="173" t="s">
        <v>49</v>
      </c>
      <c r="J76" s="263" t="s">
        <v>82</v>
      </c>
      <c r="K76" s="266">
        <v>0</v>
      </c>
      <c r="L76" s="264" t="s">
        <v>21</v>
      </c>
      <c r="M76" s="259">
        <v>0</v>
      </c>
    </row>
    <row r="77" spans="1:14" ht="18" customHeight="1">
      <c r="A77" s="69"/>
      <c r="B77" s="135"/>
      <c r="C77" s="69"/>
      <c r="D77" s="12"/>
      <c r="E77" s="14"/>
      <c r="F77" s="118"/>
      <c r="G77" s="173"/>
      <c r="H77" s="70"/>
      <c r="I77" s="173"/>
      <c r="J77" s="263" t="s">
        <v>83</v>
      </c>
      <c r="K77" s="266" t="s">
        <v>238</v>
      </c>
      <c r="L77" s="264" t="s">
        <v>21</v>
      </c>
      <c r="M77" s="259">
        <v>2400000</v>
      </c>
    </row>
    <row r="78" spans="1:14" ht="18" customHeight="1">
      <c r="A78" s="69"/>
      <c r="B78" s="174"/>
      <c r="C78" s="69"/>
      <c r="D78" s="12"/>
      <c r="E78" s="351"/>
      <c r="F78" s="173"/>
      <c r="G78" s="173"/>
      <c r="H78" s="173"/>
      <c r="I78" s="173"/>
      <c r="J78" s="385" t="s">
        <v>241</v>
      </c>
      <c r="K78" s="386">
        <v>0</v>
      </c>
      <c r="L78" s="387" t="s">
        <v>242</v>
      </c>
      <c r="M78" s="388">
        <v>0</v>
      </c>
    </row>
    <row r="79" spans="1:14" ht="18" customHeight="1">
      <c r="A79" s="69"/>
      <c r="B79" s="69"/>
      <c r="C79" s="142" t="s">
        <v>16</v>
      </c>
      <c r="D79" s="28">
        <v>984180</v>
      </c>
      <c r="E79" s="9" t="e">
        <f>D79-#REF!</f>
        <v>#REF!</v>
      </c>
      <c r="F79" s="57">
        <f>M79</f>
        <v>1100000</v>
      </c>
      <c r="G79" s="346">
        <f>F79-D79</f>
        <v>115820</v>
      </c>
      <c r="H79" s="57">
        <f>M79</f>
        <v>1100000</v>
      </c>
      <c r="I79" s="57">
        <v>0</v>
      </c>
      <c r="J79" s="192"/>
      <c r="K79" s="253"/>
      <c r="L79" s="254"/>
      <c r="M79" s="255">
        <f>SUM(M80:M83)</f>
        <v>1100000</v>
      </c>
    </row>
    <row r="80" spans="1:14" ht="18" customHeight="1">
      <c r="A80" s="69"/>
      <c r="B80" s="69"/>
      <c r="C80" s="69"/>
      <c r="D80" s="12"/>
      <c r="E80" s="70"/>
      <c r="F80" s="98"/>
      <c r="G80" s="173"/>
      <c r="H80" s="98"/>
      <c r="I80" s="98"/>
      <c r="J80" s="234" t="s">
        <v>216</v>
      </c>
      <c r="K80" s="266"/>
      <c r="L80" s="264" t="s">
        <v>68</v>
      </c>
      <c r="M80" s="259">
        <v>0</v>
      </c>
    </row>
    <row r="81" spans="1:13" ht="18" customHeight="1">
      <c r="A81" s="69"/>
      <c r="B81" s="69"/>
      <c r="C81" s="69"/>
      <c r="D81" s="12"/>
      <c r="E81" s="70"/>
      <c r="F81" s="98"/>
      <c r="G81" s="173"/>
      <c r="H81" s="98"/>
      <c r="I81" s="98" t="s">
        <v>56</v>
      </c>
      <c r="J81" s="234" t="s">
        <v>22</v>
      </c>
      <c r="K81" s="253" t="s">
        <v>232</v>
      </c>
      <c r="L81" s="254" t="s">
        <v>21</v>
      </c>
      <c r="M81" s="241">
        <v>950000</v>
      </c>
    </row>
    <row r="82" spans="1:13" ht="18" customHeight="1">
      <c r="A82" s="69"/>
      <c r="B82" s="69"/>
      <c r="C82" s="69"/>
      <c r="D82" s="12"/>
      <c r="E82" s="70"/>
      <c r="F82" s="98"/>
      <c r="G82" s="173"/>
      <c r="H82" s="98"/>
      <c r="I82" s="98"/>
      <c r="J82" s="234" t="s">
        <v>23</v>
      </c>
      <c r="K82" s="253" t="s">
        <v>96</v>
      </c>
      <c r="L82" s="254" t="s">
        <v>21</v>
      </c>
      <c r="M82" s="241">
        <v>50000</v>
      </c>
    </row>
    <row r="83" spans="1:13" ht="18" customHeight="1">
      <c r="A83" s="69"/>
      <c r="B83" s="69"/>
      <c r="C83" s="69"/>
      <c r="D83" s="12"/>
      <c r="E83" s="70"/>
      <c r="F83" s="98"/>
      <c r="G83" s="173"/>
      <c r="H83" s="98"/>
      <c r="I83" s="98"/>
      <c r="J83" s="234" t="s">
        <v>24</v>
      </c>
      <c r="K83" s="253" t="s">
        <v>97</v>
      </c>
      <c r="L83" s="254" t="s">
        <v>21</v>
      </c>
      <c r="M83" s="241">
        <v>100000</v>
      </c>
    </row>
    <row r="84" spans="1:13" ht="18" customHeight="1">
      <c r="A84" s="69"/>
      <c r="B84" s="69"/>
      <c r="C84" s="142" t="s">
        <v>17</v>
      </c>
      <c r="D84" s="28">
        <v>1000000</v>
      </c>
      <c r="E84" s="9" t="e">
        <f>D84-#REF!</f>
        <v>#REF!</v>
      </c>
      <c r="F84" s="9">
        <f>M84</f>
        <v>1380000</v>
      </c>
      <c r="G84" s="346">
        <f>F84-D84</f>
        <v>380000</v>
      </c>
      <c r="H84" s="9">
        <f>M84</f>
        <v>1380000</v>
      </c>
      <c r="I84" s="9"/>
      <c r="J84" s="161"/>
      <c r="K84" s="243"/>
      <c r="L84" s="240"/>
      <c r="M84" s="255">
        <f>M85+M86+M87</f>
        <v>1380000</v>
      </c>
    </row>
    <row r="85" spans="1:13" ht="18" customHeight="1">
      <c r="A85" s="69"/>
      <c r="B85" s="69"/>
      <c r="C85" s="349"/>
      <c r="D85" s="347"/>
      <c r="E85" s="381"/>
      <c r="F85" s="382"/>
      <c r="G85" s="382"/>
      <c r="H85" s="382"/>
      <c r="I85" s="381"/>
      <c r="J85" s="161" t="s">
        <v>98</v>
      </c>
      <c r="K85" s="243" t="s">
        <v>208</v>
      </c>
      <c r="L85" s="240" t="s">
        <v>92</v>
      </c>
      <c r="M85" s="241">
        <v>960000</v>
      </c>
    </row>
    <row r="86" spans="1:13" ht="18" customHeight="1">
      <c r="A86" s="69"/>
      <c r="B86" s="69"/>
      <c r="C86" s="69"/>
      <c r="D86" s="12"/>
      <c r="E86" s="70"/>
      <c r="F86" s="173"/>
      <c r="G86" s="173"/>
      <c r="H86" s="173"/>
      <c r="I86" s="70"/>
      <c r="J86" s="261" t="s">
        <v>99</v>
      </c>
      <c r="K86" s="243" t="s">
        <v>152</v>
      </c>
      <c r="L86" s="240" t="s">
        <v>92</v>
      </c>
      <c r="M86" s="241">
        <v>300000</v>
      </c>
    </row>
    <row r="87" spans="1:13" ht="18" customHeight="1">
      <c r="A87" s="69"/>
      <c r="B87" s="69"/>
      <c r="C87" s="348"/>
      <c r="D87" s="350"/>
      <c r="E87" s="351"/>
      <c r="F87" s="352"/>
      <c r="G87" s="352"/>
      <c r="H87" s="352"/>
      <c r="I87" s="351"/>
      <c r="J87" s="263" t="s">
        <v>146</v>
      </c>
      <c r="K87" s="266" t="s">
        <v>217</v>
      </c>
      <c r="L87" s="264"/>
      <c r="M87" s="259">
        <v>120000</v>
      </c>
    </row>
    <row r="88" spans="1:13" ht="18" customHeight="1">
      <c r="A88" s="69"/>
      <c r="B88" s="69"/>
      <c r="C88" s="64" t="s">
        <v>155</v>
      </c>
      <c r="D88" s="13">
        <v>3384000</v>
      </c>
      <c r="E88" s="14"/>
      <c r="F88" s="178">
        <f>M88</f>
        <v>5412000</v>
      </c>
      <c r="G88" s="178">
        <f>F88-D88</f>
        <v>2028000</v>
      </c>
      <c r="H88" s="178">
        <f>M88</f>
        <v>5412000</v>
      </c>
      <c r="I88" s="178"/>
      <c r="J88" s="261"/>
      <c r="K88" s="243"/>
      <c r="L88" s="240"/>
      <c r="M88" s="255">
        <f>M89+M90</f>
        <v>5412000</v>
      </c>
    </row>
    <row r="89" spans="1:13" ht="18" customHeight="1">
      <c r="A89" s="69"/>
      <c r="B89" s="69"/>
      <c r="C89" s="348"/>
      <c r="D89" s="350"/>
      <c r="E89" s="351"/>
      <c r="F89" s="352"/>
      <c r="G89" s="352"/>
      <c r="H89" s="352"/>
      <c r="I89" s="352"/>
      <c r="J89" s="263" t="s">
        <v>91</v>
      </c>
      <c r="K89" s="266" t="s">
        <v>230</v>
      </c>
      <c r="L89" s="264" t="s">
        <v>68</v>
      </c>
      <c r="M89" s="265">
        <v>792000</v>
      </c>
    </row>
    <row r="90" spans="1:13" ht="18" customHeight="1">
      <c r="A90" s="69"/>
      <c r="B90" s="69"/>
      <c r="C90" s="64"/>
      <c r="D90" s="13"/>
      <c r="E90" s="14"/>
      <c r="F90" s="178"/>
      <c r="G90" s="178"/>
      <c r="H90" s="178"/>
      <c r="I90" s="178"/>
      <c r="J90" s="263" t="s">
        <v>145</v>
      </c>
      <c r="K90" s="266" t="s">
        <v>240</v>
      </c>
      <c r="L90" s="264" t="s">
        <v>21</v>
      </c>
      <c r="M90" s="259">
        <v>4620000</v>
      </c>
    </row>
    <row r="91" spans="1:13" ht="18" customHeight="1">
      <c r="A91" s="515" t="s">
        <v>100</v>
      </c>
      <c r="B91" s="515"/>
      <c r="C91" s="515"/>
      <c r="D91" s="148">
        <f>D92+D96</f>
        <v>419000</v>
      </c>
      <c r="E91" s="149">
        <f>E92+E96</f>
        <v>300000</v>
      </c>
      <c r="F91" s="148">
        <f>H91+I91</f>
        <v>600000</v>
      </c>
      <c r="G91" s="187">
        <f>F91-D91</f>
        <v>181000</v>
      </c>
      <c r="H91" s="150">
        <f>H92+H96</f>
        <v>600000</v>
      </c>
      <c r="I91" s="150">
        <f>I92+I96</f>
        <v>0</v>
      </c>
      <c r="J91" s="234"/>
      <c r="K91" s="253"/>
      <c r="L91" s="254"/>
      <c r="M91" s="242"/>
    </row>
    <row r="92" spans="1:13" ht="18" customHeight="1">
      <c r="A92" s="10"/>
      <c r="B92" s="524" t="s">
        <v>101</v>
      </c>
      <c r="C92" s="524"/>
      <c r="D92" s="53">
        <f>D95</f>
        <v>198000</v>
      </c>
      <c r="E92" s="151">
        <f>M95</f>
        <v>150000</v>
      </c>
      <c r="F92" s="53">
        <f>M92</f>
        <v>300000</v>
      </c>
      <c r="G92" s="188">
        <f>F92-D92</f>
        <v>102000</v>
      </c>
      <c r="H92" s="58">
        <f>SUM(H93:H95)</f>
        <v>300000</v>
      </c>
      <c r="I92" s="58">
        <f>SUM(I93:I95)</f>
        <v>0</v>
      </c>
      <c r="J92" s="249"/>
      <c r="K92" s="250"/>
      <c r="L92" s="251"/>
      <c r="M92" s="252">
        <f>SUM(M93:M95)</f>
        <v>300000</v>
      </c>
    </row>
    <row r="93" spans="1:13" ht="18" customHeight="1">
      <c r="A93" s="69"/>
      <c r="B93" s="10"/>
      <c r="C93" s="142" t="s">
        <v>102</v>
      </c>
      <c r="D93" s="28">
        <f>M93</f>
        <v>0</v>
      </c>
      <c r="E93" s="9">
        <f>M92</f>
        <v>300000</v>
      </c>
      <c r="F93" s="28"/>
      <c r="G93" s="186"/>
      <c r="H93" s="118">
        <v>0</v>
      </c>
      <c r="I93" s="118">
        <v>0</v>
      </c>
      <c r="J93" s="107"/>
      <c r="K93" s="36"/>
      <c r="L93" s="29"/>
      <c r="M93" s="30">
        <v>0</v>
      </c>
    </row>
    <row r="94" spans="1:13" ht="18" customHeight="1">
      <c r="A94" s="69"/>
      <c r="B94" s="69"/>
      <c r="C94" s="367" t="s">
        <v>209</v>
      </c>
      <c r="D94" s="354">
        <v>0</v>
      </c>
      <c r="E94" s="346"/>
      <c r="F94" s="354">
        <f>H94</f>
        <v>150000</v>
      </c>
      <c r="G94" s="185">
        <f>F94-D94</f>
        <v>150000</v>
      </c>
      <c r="H94" s="173">
        <v>150000</v>
      </c>
      <c r="I94" s="173"/>
      <c r="J94" s="119" t="s">
        <v>210</v>
      </c>
      <c r="K94" s="378" t="s">
        <v>255</v>
      </c>
      <c r="L94" s="26"/>
      <c r="M94" s="377">
        <v>150000</v>
      </c>
    </row>
    <row r="95" spans="1:13" ht="18" customHeight="1">
      <c r="A95" s="69"/>
      <c r="B95" s="69"/>
      <c r="C95" s="142" t="s">
        <v>103</v>
      </c>
      <c r="D95" s="28">
        <v>198000</v>
      </c>
      <c r="E95" s="9">
        <f>M92</f>
        <v>300000</v>
      </c>
      <c r="F95" s="28">
        <f>M95</f>
        <v>150000</v>
      </c>
      <c r="G95" s="185">
        <f>F95-D95</f>
        <v>-48000</v>
      </c>
      <c r="H95" s="57">
        <v>150000</v>
      </c>
      <c r="I95" s="57"/>
      <c r="J95" s="119" t="s">
        <v>104</v>
      </c>
      <c r="K95" s="96" t="s">
        <v>229</v>
      </c>
      <c r="L95" s="99" t="s">
        <v>68</v>
      </c>
      <c r="M95" s="138">
        <v>150000</v>
      </c>
    </row>
    <row r="96" spans="1:13" ht="18" customHeight="1">
      <c r="A96" s="69"/>
      <c r="B96" s="524" t="s">
        <v>105</v>
      </c>
      <c r="C96" s="524"/>
      <c r="D96" s="53">
        <f>D97+D99</f>
        <v>221000</v>
      </c>
      <c r="E96" s="53">
        <f>E97+E99</f>
        <v>150000</v>
      </c>
      <c r="F96" s="151">
        <f>F97+F98+F99</f>
        <v>300000</v>
      </c>
      <c r="G96" s="189">
        <f>G99</f>
        <v>-71000</v>
      </c>
      <c r="H96" s="58">
        <f>H97+H98+H99</f>
        <v>300000</v>
      </c>
      <c r="I96" s="58">
        <f>I97+I98+I99</f>
        <v>0</v>
      </c>
      <c r="J96" s="106"/>
      <c r="K96" s="110"/>
      <c r="L96" s="54"/>
      <c r="M96" s="111">
        <f>M98+M99</f>
        <v>300000</v>
      </c>
    </row>
    <row r="97" spans="1:13" ht="18" customHeight="1">
      <c r="A97" s="69"/>
      <c r="B97" s="10"/>
      <c r="C97" s="142" t="s">
        <v>102</v>
      </c>
      <c r="D97" s="28">
        <v>0</v>
      </c>
      <c r="E97" s="28">
        <f>M97</f>
        <v>0</v>
      </c>
      <c r="F97" s="9">
        <f t="shared" ref="F97" si="1">E97-D97</f>
        <v>0</v>
      </c>
      <c r="G97" s="173"/>
      <c r="H97" s="118">
        <v>0</v>
      </c>
      <c r="I97" s="118"/>
      <c r="J97" s="107"/>
      <c r="K97" s="36"/>
      <c r="L97" s="29"/>
      <c r="M97" s="30"/>
    </row>
    <row r="98" spans="1:13" ht="18" customHeight="1">
      <c r="A98" s="69"/>
      <c r="B98" s="69"/>
      <c r="C98" s="368" t="s">
        <v>209</v>
      </c>
      <c r="D98" s="354">
        <v>0</v>
      </c>
      <c r="E98" s="354"/>
      <c r="F98" s="346">
        <f>M98</f>
        <v>150000</v>
      </c>
      <c r="G98" s="173"/>
      <c r="H98" s="173">
        <v>150000</v>
      </c>
      <c r="I98" s="173"/>
      <c r="J98" s="119" t="s">
        <v>210</v>
      </c>
      <c r="K98" s="378" t="s">
        <v>255</v>
      </c>
      <c r="L98" s="26"/>
      <c r="M98" s="377">
        <v>150000</v>
      </c>
    </row>
    <row r="99" spans="1:13" ht="18" customHeight="1">
      <c r="A99" s="69"/>
      <c r="B99" s="64"/>
      <c r="C99" s="142" t="s">
        <v>103</v>
      </c>
      <c r="D99" s="28">
        <v>221000</v>
      </c>
      <c r="E99" s="28">
        <f>M99</f>
        <v>150000</v>
      </c>
      <c r="F99" s="9">
        <f>M99</f>
        <v>150000</v>
      </c>
      <c r="G99" s="165">
        <f>F99-D99</f>
        <v>-71000</v>
      </c>
      <c r="H99" s="57">
        <v>150000</v>
      </c>
      <c r="I99" s="57"/>
      <c r="J99" s="119" t="s">
        <v>104</v>
      </c>
      <c r="K99" s="96" t="s">
        <v>258</v>
      </c>
      <c r="L99" s="99" t="s">
        <v>68</v>
      </c>
      <c r="M99" s="138">
        <v>150000</v>
      </c>
    </row>
    <row r="100" spans="1:13" ht="18" customHeight="1">
      <c r="A100" s="526" t="s">
        <v>42</v>
      </c>
      <c r="B100" s="527"/>
      <c r="C100" s="528"/>
      <c r="D100" s="148">
        <f>D101+D121</f>
        <v>3398007</v>
      </c>
      <c r="E100" s="9" t="e">
        <f>E101+E121</f>
        <v>#REF!</v>
      </c>
      <c r="F100" s="148">
        <f>F101+F121</f>
        <v>1750000</v>
      </c>
      <c r="G100" s="187">
        <f>F100-D100</f>
        <v>-1648007</v>
      </c>
      <c r="H100" s="150">
        <f>H101+H121</f>
        <v>1200000</v>
      </c>
      <c r="I100" s="150">
        <f>I101</f>
        <v>550000</v>
      </c>
      <c r="J100" s="107"/>
      <c r="K100" s="36"/>
      <c r="L100" s="29" t="s">
        <v>21</v>
      </c>
      <c r="M100" s="11">
        <f>M101</f>
        <v>1100000</v>
      </c>
    </row>
    <row r="101" spans="1:13" ht="18" customHeight="1">
      <c r="A101" s="69"/>
      <c r="B101" s="524" t="s">
        <v>19</v>
      </c>
      <c r="C101" s="524"/>
      <c r="D101" s="152">
        <f>D102+D103+D107+D109+D113+D118</f>
        <v>767187</v>
      </c>
      <c r="E101" s="153" t="e">
        <f>E102+E103+E109+E113</f>
        <v>#REF!</v>
      </c>
      <c r="F101" s="152">
        <f>F102+F103+F107+F109+F113+F116</f>
        <v>1100000</v>
      </c>
      <c r="G101" s="184">
        <f>F101-D101</f>
        <v>332813</v>
      </c>
      <c r="H101" s="154">
        <f>H102+H103+H107+H109+H113+H116</f>
        <v>550000</v>
      </c>
      <c r="I101" s="154">
        <f>I102+I103+I107+I109+I113+I118</f>
        <v>550000</v>
      </c>
      <c r="J101" s="106"/>
      <c r="K101" s="56"/>
      <c r="L101" s="54" t="s">
        <v>21</v>
      </c>
      <c r="M101" s="111">
        <f>M102+M103+M107+M109+M113+M116</f>
        <v>1100000</v>
      </c>
    </row>
    <row r="102" spans="1:13" ht="18" customHeight="1">
      <c r="A102" s="69"/>
      <c r="B102" s="69"/>
      <c r="C102" s="366" t="s">
        <v>26</v>
      </c>
      <c r="D102" s="28">
        <v>40000</v>
      </c>
      <c r="E102" s="9">
        <f>M102</f>
        <v>100000</v>
      </c>
      <c r="F102" s="28">
        <f>M102</f>
        <v>100000</v>
      </c>
      <c r="G102" s="185">
        <f>F102-D102</f>
        <v>60000</v>
      </c>
      <c r="H102" s="57">
        <v>50000</v>
      </c>
      <c r="I102" s="57">
        <v>50000</v>
      </c>
      <c r="J102" s="135" t="s">
        <v>211</v>
      </c>
      <c r="K102" s="35" t="s">
        <v>160</v>
      </c>
      <c r="L102" s="29" t="s">
        <v>21</v>
      </c>
      <c r="M102" s="11">
        <v>100000</v>
      </c>
    </row>
    <row r="103" spans="1:13" ht="18" customHeight="1">
      <c r="A103" s="69"/>
      <c r="B103" s="69"/>
      <c r="C103" s="142" t="s">
        <v>34</v>
      </c>
      <c r="D103" s="28">
        <v>0</v>
      </c>
      <c r="E103" s="9">
        <f>M103</f>
        <v>200000</v>
      </c>
      <c r="F103" s="28">
        <f>M103</f>
        <v>200000</v>
      </c>
      <c r="G103" s="185">
        <f>F103-D103</f>
        <v>200000</v>
      </c>
      <c r="H103" s="57">
        <v>100000</v>
      </c>
      <c r="I103" s="57">
        <v>100000</v>
      </c>
      <c r="J103" s="107"/>
      <c r="K103" s="36"/>
      <c r="L103" s="29"/>
      <c r="M103" s="11">
        <f>M104+M105+M106</f>
        <v>200000</v>
      </c>
    </row>
    <row r="104" spans="1:13" ht="18" customHeight="1">
      <c r="A104" s="69"/>
      <c r="B104" s="69"/>
      <c r="C104" s="38"/>
      <c r="D104" s="155"/>
      <c r="E104" s="156"/>
      <c r="F104" s="155"/>
      <c r="G104" s="190"/>
      <c r="H104" s="146"/>
      <c r="I104" s="118"/>
      <c r="J104" s="135" t="s">
        <v>212</v>
      </c>
      <c r="K104" s="35" t="s">
        <v>218</v>
      </c>
      <c r="L104" s="26" t="s">
        <v>199</v>
      </c>
      <c r="M104" s="34">
        <v>48000</v>
      </c>
    </row>
    <row r="105" spans="1:13" ht="18" customHeight="1">
      <c r="A105" s="69"/>
      <c r="B105" s="69"/>
      <c r="C105" s="38"/>
      <c r="D105" s="155"/>
      <c r="E105" s="156"/>
      <c r="F105" s="155"/>
      <c r="G105" s="190"/>
      <c r="H105" s="383"/>
      <c r="I105" s="173"/>
      <c r="J105" s="174" t="s">
        <v>220</v>
      </c>
      <c r="K105" s="35" t="s">
        <v>221</v>
      </c>
      <c r="L105" s="26" t="s">
        <v>215</v>
      </c>
      <c r="M105" s="34">
        <v>52000</v>
      </c>
    </row>
    <row r="106" spans="1:13" ht="18" customHeight="1">
      <c r="A106" s="69"/>
      <c r="B106" s="69"/>
      <c r="C106" s="38"/>
      <c r="D106" s="39"/>
      <c r="E106" s="70"/>
      <c r="F106" s="39"/>
      <c r="G106" s="191"/>
      <c r="H106" s="118"/>
      <c r="I106" s="118"/>
      <c r="J106" s="135" t="s">
        <v>213</v>
      </c>
      <c r="K106" s="203" t="s">
        <v>219</v>
      </c>
      <c r="L106" s="99" t="s">
        <v>68</v>
      </c>
      <c r="M106" s="34">
        <v>100000</v>
      </c>
    </row>
    <row r="107" spans="1:13" ht="18" customHeight="1">
      <c r="A107" s="69"/>
      <c r="B107" s="69"/>
      <c r="C107" s="142" t="s">
        <v>106</v>
      </c>
      <c r="D107" s="28">
        <v>0</v>
      </c>
      <c r="E107" s="9"/>
      <c r="F107" s="28">
        <f>M107</f>
        <v>100000</v>
      </c>
      <c r="G107" s="185">
        <f>F107-D107</f>
        <v>100000</v>
      </c>
      <c r="H107" s="57">
        <v>50000</v>
      </c>
      <c r="I107" s="57">
        <v>50000</v>
      </c>
      <c r="J107" s="107"/>
      <c r="K107" s="36"/>
      <c r="L107" s="29"/>
      <c r="M107" s="11">
        <f>M108</f>
        <v>100000</v>
      </c>
    </row>
    <row r="108" spans="1:13" ht="18" customHeight="1">
      <c r="A108" s="69"/>
      <c r="B108" s="69"/>
      <c r="C108" s="38"/>
      <c r="D108" s="39"/>
      <c r="E108" s="70"/>
      <c r="F108" s="39"/>
      <c r="G108" s="191"/>
      <c r="H108" s="118"/>
      <c r="I108" s="118"/>
      <c r="J108" s="135" t="s">
        <v>222</v>
      </c>
      <c r="K108" s="35" t="s">
        <v>225</v>
      </c>
      <c r="L108" s="99" t="s">
        <v>21</v>
      </c>
      <c r="M108" s="34">
        <v>100000</v>
      </c>
    </row>
    <row r="109" spans="1:13" ht="18" customHeight="1">
      <c r="A109" s="69"/>
      <c r="B109" s="69"/>
      <c r="C109" s="142" t="s">
        <v>107</v>
      </c>
      <c r="D109" s="8">
        <v>727187</v>
      </c>
      <c r="E109" s="9" t="e">
        <f>#REF!+M112</f>
        <v>#REF!</v>
      </c>
      <c r="F109" s="8">
        <f>M109</f>
        <v>300000</v>
      </c>
      <c r="G109" s="185">
        <f>F109-D109</f>
        <v>-427187</v>
      </c>
      <c r="H109" s="57">
        <v>50000</v>
      </c>
      <c r="I109" s="57">
        <v>250000</v>
      </c>
      <c r="J109" s="107"/>
      <c r="K109" s="36"/>
      <c r="L109" s="32"/>
      <c r="M109" s="11">
        <f>M111+M112</f>
        <v>300000</v>
      </c>
    </row>
    <row r="110" spans="1:13" ht="18" customHeight="1">
      <c r="A110" s="69"/>
      <c r="B110" s="69"/>
      <c r="C110" s="10"/>
      <c r="D110" s="40"/>
      <c r="E110" s="10"/>
      <c r="F110" s="40"/>
      <c r="G110" s="193"/>
      <c r="H110" s="37"/>
      <c r="I110" s="37"/>
      <c r="J110" s="37" t="s">
        <v>260</v>
      </c>
      <c r="K110" s="157"/>
      <c r="L110" s="158"/>
      <c r="M110" s="159"/>
    </row>
    <row r="111" spans="1:13" ht="18" customHeight="1">
      <c r="A111" s="69"/>
      <c r="B111" s="69"/>
      <c r="C111" s="69"/>
      <c r="D111" s="39"/>
      <c r="E111" s="69"/>
      <c r="F111" s="39"/>
      <c r="G111" s="191"/>
      <c r="H111" s="174"/>
      <c r="I111" s="174"/>
      <c r="J111" s="174" t="s">
        <v>262</v>
      </c>
      <c r="K111" s="35" t="s">
        <v>259</v>
      </c>
      <c r="L111" s="26" t="s">
        <v>233</v>
      </c>
      <c r="M111" s="34">
        <v>200000</v>
      </c>
    </row>
    <row r="112" spans="1:13" ht="18" customHeight="1">
      <c r="A112" s="69"/>
      <c r="B112" s="69"/>
      <c r="C112" s="69"/>
      <c r="D112" s="39"/>
      <c r="E112" s="69"/>
      <c r="F112" s="39"/>
      <c r="G112" s="191"/>
      <c r="H112" s="135"/>
      <c r="I112" s="135"/>
      <c r="J112" s="135" t="s">
        <v>261</v>
      </c>
      <c r="K112" s="35" t="s">
        <v>157</v>
      </c>
      <c r="L112" s="99" t="s">
        <v>68</v>
      </c>
      <c r="M112" s="34">
        <v>100000</v>
      </c>
    </row>
    <row r="113" spans="1:13" ht="18" customHeight="1">
      <c r="A113" s="69"/>
      <c r="B113" s="69"/>
      <c r="C113" s="365" t="s">
        <v>110</v>
      </c>
      <c r="D113" s="28">
        <v>0</v>
      </c>
      <c r="E113" s="9">
        <f>M113</f>
        <v>300000</v>
      </c>
      <c r="F113" s="28">
        <f>M113</f>
        <v>300000</v>
      </c>
      <c r="G113" s="185">
        <f>F113-D113</f>
        <v>300000</v>
      </c>
      <c r="H113" s="57">
        <v>200000</v>
      </c>
      <c r="I113" s="57">
        <v>100000</v>
      </c>
      <c r="J113" s="107"/>
      <c r="K113" s="36"/>
      <c r="L113" s="29" t="s">
        <v>21</v>
      </c>
      <c r="M113" s="11">
        <f>M114+M115</f>
        <v>300000</v>
      </c>
    </row>
    <row r="114" spans="1:13" ht="18" customHeight="1">
      <c r="A114" s="69"/>
      <c r="B114" s="69"/>
      <c r="C114" s="69"/>
      <c r="D114" s="12"/>
      <c r="E114" s="70"/>
      <c r="F114" s="12"/>
      <c r="G114" s="186"/>
      <c r="H114" s="118"/>
      <c r="I114" s="118"/>
      <c r="J114" s="119" t="s">
        <v>158</v>
      </c>
      <c r="K114" s="35" t="s">
        <v>256</v>
      </c>
      <c r="L114" s="26"/>
      <c r="M114" s="34">
        <v>200000</v>
      </c>
    </row>
    <row r="115" spans="1:13" ht="18" customHeight="1">
      <c r="A115" s="69"/>
      <c r="B115" s="69"/>
      <c r="C115" s="69"/>
      <c r="D115" s="12"/>
      <c r="E115" s="70"/>
      <c r="F115" s="12"/>
      <c r="G115" s="186"/>
      <c r="H115" s="173"/>
      <c r="I115" s="173"/>
      <c r="J115" s="179" t="s">
        <v>159</v>
      </c>
      <c r="K115" s="35" t="s">
        <v>226</v>
      </c>
      <c r="L115" s="26"/>
      <c r="M115" s="34">
        <v>100000</v>
      </c>
    </row>
    <row r="116" spans="1:13" ht="18" customHeight="1">
      <c r="A116" s="69"/>
      <c r="B116" s="69"/>
      <c r="C116" s="349" t="s">
        <v>243</v>
      </c>
      <c r="D116" s="347">
        <v>0</v>
      </c>
      <c r="E116" s="381"/>
      <c r="F116" s="347">
        <v>100000</v>
      </c>
      <c r="G116" s="355">
        <f>F116-D116</f>
        <v>100000</v>
      </c>
      <c r="H116" s="382">
        <v>100000</v>
      </c>
      <c r="I116" s="382"/>
      <c r="J116" s="379"/>
      <c r="K116" s="157"/>
      <c r="L116" s="158"/>
      <c r="M116" s="389">
        <f>M117</f>
        <v>100000</v>
      </c>
    </row>
    <row r="117" spans="1:13" ht="18" customHeight="1">
      <c r="A117" s="69"/>
      <c r="B117" s="69"/>
      <c r="C117" s="69"/>
      <c r="D117" s="12"/>
      <c r="E117" s="70"/>
      <c r="F117" s="12"/>
      <c r="G117" s="186"/>
      <c r="H117" s="173"/>
      <c r="I117" s="173"/>
      <c r="J117" s="174" t="s">
        <v>244</v>
      </c>
      <c r="K117" s="35" t="s">
        <v>245</v>
      </c>
      <c r="L117" s="26" t="s">
        <v>233</v>
      </c>
      <c r="M117" s="34">
        <v>100000</v>
      </c>
    </row>
    <row r="118" spans="1:13" ht="18" customHeight="1">
      <c r="A118" s="69"/>
      <c r="B118" s="69"/>
      <c r="C118" s="142" t="s">
        <v>111</v>
      </c>
      <c r="D118" s="28">
        <v>0</v>
      </c>
      <c r="E118" s="9"/>
      <c r="F118" s="28">
        <v>0</v>
      </c>
      <c r="G118" s="185">
        <f>F118-D118</f>
        <v>0</v>
      </c>
      <c r="H118" s="57"/>
      <c r="I118" s="57">
        <v>0</v>
      </c>
      <c r="J118" s="72"/>
      <c r="K118" s="36"/>
      <c r="L118" s="29" t="s">
        <v>21</v>
      </c>
      <c r="M118" s="30">
        <v>0</v>
      </c>
    </row>
    <row r="119" spans="1:13" ht="18" customHeight="1">
      <c r="A119" s="69"/>
      <c r="B119" s="69"/>
      <c r="C119" s="69"/>
      <c r="D119" s="12"/>
      <c r="E119" s="70"/>
      <c r="F119" s="12"/>
      <c r="G119" s="186"/>
      <c r="H119" s="118"/>
      <c r="I119" s="118"/>
      <c r="J119" s="135" t="s">
        <v>112</v>
      </c>
      <c r="L119" s="158" t="s">
        <v>21</v>
      </c>
      <c r="M119" s="159">
        <v>0</v>
      </c>
    </row>
    <row r="120" spans="1:13" ht="18" customHeight="1">
      <c r="A120" s="69"/>
      <c r="B120" s="69"/>
      <c r="C120" s="69"/>
      <c r="D120" s="12"/>
      <c r="E120" s="70"/>
      <c r="F120" s="12"/>
      <c r="G120" s="186"/>
      <c r="H120" s="118"/>
      <c r="I120" s="118"/>
      <c r="J120" s="119" t="s">
        <v>113</v>
      </c>
      <c r="K120" s="35"/>
      <c r="L120" s="99" t="s">
        <v>21</v>
      </c>
      <c r="M120" s="141">
        <v>0</v>
      </c>
    </row>
    <row r="121" spans="1:13" ht="18" customHeight="1">
      <c r="A121" s="69"/>
      <c r="B121" s="524" t="s">
        <v>114</v>
      </c>
      <c r="C121" s="524"/>
      <c r="D121" s="152">
        <f>D122+D124+D128+D132</f>
        <v>2630820</v>
      </c>
      <c r="E121" s="152" t="e">
        <f>#REF!+E124+E128+E132+E135</f>
        <v>#REF!</v>
      </c>
      <c r="F121" s="153">
        <f>F122+F124+F128+F132</f>
        <v>650000</v>
      </c>
      <c r="G121" s="194">
        <f>F121-D121</f>
        <v>-1980820</v>
      </c>
      <c r="H121" s="154">
        <f>H122+H124+H128+H132</f>
        <v>650000</v>
      </c>
      <c r="I121" s="154">
        <f>I122+I124+I128+I132</f>
        <v>0</v>
      </c>
      <c r="J121" s="106"/>
      <c r="K121" s="56"/>
      <c r="L121" s="54"/>
      <c r="M121" s="111">
        <f>M122+M124+M128+M132</f>
        <v>650000</v>
      </c>
    </row>
    <row r="122" spans="1:13" ht="18" customHeight="1">
      <c r="A122" s="69"/>
      <c r="B122" s="69"/>
      <c r="C122" s="364" t="s">
        <v>124</v>
      </c>
      <c r="D122" s="12">
        <v>94500</v>
      </c>
      <c r="E122" s="12"/>
      <c r="F122" s="70">
        <v>100000</v>
      </c>
      <c r="G122" s="347">
        <f>F122-D122</f>
        <v>5500</v>
      </c>
      <c r="H122" s="118">
        <v>100000</v>
      </c>
      <c r="I122" s="118"/>
      <c r="J122" s="135"/>
      <c r="L122" s="26"/>
      <c r="M122" s="233">
        <f>M123</f>
        <v>100000</v>
      </c>
    </row>
    <row r="123" spans="1:13" ht="18" customHeight="1">
      <c r="A123" s="69"/>
      <c r="B123" s="69"/>
      <c r="C123" s="69"/>
      <c r="D123" s="69"/>
      <c r="E123" s="69"/>
      <c r="F123" s="69"/>
      <c r="G123" s="348"/>
      <c r="H123" s="135"/>
      <c r="I123" s="135"/>
      <c r="J123" s="135" t="s">
        <v>211</v>
      </c>
      <c r="K123" s="232" t="s">
        <v>228</v>
      </c>
      <c r="L123" s="26"/>
      <c r="M123" s="34">
        <v>100000</v>
      </c>
    </row>
    <row r="124" spans="1:13" ht="18" customHeight="1">
      <c r="A124" s="69"/>
      <c r="B124" s="69"/>
      <c r="C124" s="142" t="s">
        <v>34</v>
      </c>
      <c r="D124" s="164">
        <v>48500</v>
      </c>
      <c r="E124" s="164">
        <f>M124</f>
        <v>200000</v>
      </c>
      <c r="F124" s="165">
        <f>M124</f>
        <v>200000</v>
      </c>
      <c r="G124" s="185">
        <f>F124-D124</f>
        <v>151500</v>
      </c>
      <c r="H124" s="304">
        <v>200000</v>
      </c>
      <c r="I124" s="166"/>
      <c r="J124" s="107"/>
      <c r="K124" s="36"/>
      <c r="L124" s="29"/>
      <c r="M124" s="11">
        <f>SUM(M125:M127)</f>
        <v>200000</v>
      </c>
    </row>
    <row r="125" spans="1:13" ht="18" customHeight="1">
      <c r="A125" s="69"/>
      <c r="B125" s="69"/>
      <c r="C125" s="38"/>
      <c r="D125" s="39"/>
      <c r="E125" s="39"/>
      <c r="F125" s="70"/>
      <c r="G125" s="173"/>
      <c r="H125" s="118"/>
      <c r="I125" s="118"/>
      <c r="J125" s="135" t="s">
        <v>212</v>
      </c>
      <c r="K125" s="35" t="s">
        <v>218</v>
      </c>
      <c r="L125" s="26" t="s">
        <v>21</v>
      </c>
      <c r="M125" s="34">
        <v>48000</v>
      </c>
    </row>
    <row r="126" spans="1:13" ht="18" customHeight="1">
      <c r="A126" s="69"/>
      <c r="B126" s="69"/>
      <c r="C126" s="38"/>
      <c r="D126" s="39"/>
      <c r="E126" s="39"/>
      <c r="F126" s="70"/>
      <c r="G126" s="173"/>
      <c r="H126" s="118"/>
      <c r="I126" s="118"/>
      <c r="J126" s="174" t="s">
        <v>220</v>
      </c>
      <c r="K126" s="35" t="s">
        <v>221</v>
      </c>
      <c r="L126" s="26" t="s">
        <v>215</v>
      </c>
      <c r="M126" s="34">
        <v>52000</v>
      </c>
    </row>
    <row r="127" spans="1:13" ht="18" customHeight="1">
      <c r="A127" s="69"/>
      <c r="B127" s="69"/>
      <c r="C127" s="38"/>
      <c r="D127" s="39"/>
      <c r="E127" s="39"/>
      <c r="F127" s="70"/>
      <c r="G127" s="173"/>
      <c r="H127" s="173"/>
      <c r="I127" s="173"/>
      <c r="J127" s="135" t="s">
        <v>213</v>
      </c>
      <c r="K127" s="203" t="s">
        <v>219</v>
      </c>
      <c r="L127" s="99" t="s">
        <v>68</v>
      </c>
      <c r="M127" s="34">
        <v>100000</v>
      </c>
    </row>
    <row r="128" spans="1:13" ht="18" customHeight="1">
      <c r="A128" s="69"/>
      <c r="B128" s="69"/>
      <c r="C128" s="142" t="s">
        <v>115</v>
      </c>
      <c r="D128" s="8">
        <v>2382870</v>
      </c>
      <c r="E128" s="8" t="e">
        <f>M129+#REF!+M130+M131</f>
        <v>#REF!</v>
      </c>
      <c r="F128" s="9">
        <f>M128</f>
        <v>250000</v>
      </c>
      <c r="G128" s="185">
        <f>F128-D128</f>
        <v>-2132870</v>
      </c>
      <c r="H128" s="57">
        <v>250000</v>
      </c>
      <c r="I128" s="57"/>
      <c r="J128" s="107"/>
      <c r="K128" s="36"/>
      <c r="L128" s="32"/>
      <c r="M128" s="11">
        <f>M130+M131</f>
        <v>250000</v>
      </c>
    </row>
    <row r="129" spans="1:13" ht="18" customHeight="1">
      <c r="A129" s="69"/>
      <c r="B129" s="69"/>
      <c r="C129" s="10"/>
      <c r="D129" s="40"/>
      <c r="E129" s="40"/>
      <c r="F129" s="10"/>
      <c r="G129" s="195"/>
      <c r="H129" s="37"/>
      <c r="I129" s="37"/>
      <c r="J129" s="37" t="s">
        <v>108</v>
      </c>
      <c r="K129" s="157"/>
      <c r="L129" s="158" t="s">
        <v>116</v>
      </c>
      <c r="M129" s="159"/>
    </row>
    <row r="130" spans="1:13" ht="18" customHeight="1">
      <c r="A130" s="69"/>
      <c r="B130" s="69"/>
      <c r="C130" s="69"/>
      <c r="D130" s="39"/>
      <c r="E130" s="39"/>
      <c r="F130" s="69"/>
      <c r="G130" s="69"/>
      <c r="H130" s="69"/>
      <c r="I130" s="135"/>
      <c r="J130" s="135" t="s">
        <v>117</v>
      </c>
      <c r="K130" s="35" t="s">
        <v>229</v>
      </c>
      <c r="L130" s="26" t="s">
        <v>116</v>
      </c>
      <c r="M130" s="34">
        <v>150000</v>
      </c>
    </row>
    <row r="131" spans="1:13" ht="18" customHeight="1">
      <c r="A131" s="69"/>
      <c r="B131" s="69"/>
      <c r="C131" s="69"/>
      <c r="D131" s="39"/>
      <c r="E131" s="39"/>
      <c r="F131" s="348"/>
      <c r="G131" s="174"/>
      <c r="H131" s="135"/>
      <c r="I131" s="64"/>
      <c r="J131" s="135" t="s">
        <v>109</v>
      </c>
      <c r="K131" s="35" t="s">
        <v>81</v>
      </c>
      <c r="L131" s="99" t="s">
        <v>68</v>
      </c>
      <c r="M131" s="34">
        <v>100000</v>
      </c>
    </row>
    <row r="132" spans="1:13" ht="18" customHeight="1">
      <c r="A132" s="69"/>
      <c r="B132" s="69"/>
      <c r="C132" s="365" t="s">
        <v>118</v>
      </c>
      <c r="D132" s="28">
        <v>104950</v>
      </c>
      <c r="E132" s="28">
        <f>M132</f>
        <v>100000</v>
      </c>
      <c r="F132" s="9">
        <f>M132</f>
        <v>100000</v>
      </c>
      <c r="G132" s="185">
        <f>F132-D132</f>
        <v>-4950</v>
      </c>
      <c r="H132" s="57">
        <f>M132</f>
        <v>100000</v>
      </c>
      <c r="I132" s="57"/>
      <c r="J132" s="107"/>
      <c r="K132" s="36"/>
      <c r="L132" s="29"/>
      <c r="M132" s="11">
        <f>M133+M134</f>
        <v>100000</v>
      </c>
    </row>
    <row r="133" spans="1:13" ht="18" customHeight="1">
      <c r="A133" s="69"/>
      <c r="B133" s="69"/>
      <c r="C133" s="69"/>
      <c r="D133" s="12"/>
      <c r="E133" s="12"/>
      <c r="F133" s="70"/>
      <c r="G133" s="173"/>
      <c r="H133" s="118"/>
      <c r="I133" s="118"/>
      <c r="J133" s="119" t="s">
        <v>237</v>
      </c>
      <c r="K133" s="35" t="s">
        <v>235</v>
      </c>
      <c r="L133" s="26" t="s">
        <v>138</v>
      </c>
      <c r="M133" s="34">
        <v>0</v>
      </c>
    </row>
    <row r="134" spans="1:13" ht="18" customHeight="1">
      <c r="A134" s="69"/>
      <c r="B134" s="69"/>
      <c r="C134" s="69"/>
      <c r="D134" s="12"/>
      <c r="E134" s="12"/>
      <c r="F134" s="70"/>
      <c r="G134" s="173"/>
      <c r="H134" s="173"/>
      <c r="I134" s="173"/>
      <c r="J134" s="179" t="s">
        <v>156</v>
      </c>
      <c r="K134" s="35" t="s">
        <v>226</v>
      </c>
      <c r="L134" s="26"/>
      <c r="M134" s="34">
        <v>100000</v>
      </c>
    </row>
    <row r="135" spans="1:13" ht="18" customHeight="1">
      <c r="A135" s="69"/>
      <c r="B135" s="69"/>
      <c r="C135" s="353" t="s">
        <v>119</v>
      </c>
      <c r="D135" s="354">
        <v>0</v>
      </c>
      <c r="E135" s="354">
        <v>0</v>
      </c>
      <c r="F135" s="346"/>
      <c r="G135" s="355">
        <f>F135-D135</f>
        <v>0</v>
      </c>
      <c r="H135" s="356"/>
      <c r="I135" s="346">
        <v>0</v>
      </c>
      <c r="J135" s="357"/>
      <c r="K135" s="358"/>
      <c r="L135" s="359"/>
      <c r="M135" s="360"/>
    </row>
    <row r="136" spans="1:13" ht="18" customHeight="1">
      <c r="A136" s="69"/>
      <c r="B136" s="69"/>
      <c r="C136" s="348"/>
      <c r="D136" s="350"/>
      <c r="E136" s="350"/>
      <c r="F136" s="351"/>
      <c r="G136" s="352"/>
      <c r="H136" s="352"/>
      <c r="I136" s="351"/>
      <c r="J136" s="361" t="s">
        <v>120</v>
      </c>
      <c r="K136" s="362"/>
      <c r="L136" s="362"/>
      <c r="M136" s="363"/>
    </row>
    <row r="137" spans="1:13" ht="18" customHeight="1">
      <c r="A137" s="529" t="s">
        <v>140</v>
      </c>
      <c r="B137" s="530"/>
      <c r="C137" s="531"/>
      <c r="D137" s="170">
        <f>D138+D141</f>
        <v>29000</v>
      </c>
      <c r="E137" s="170"/>
      <c r="F137" s="171">
        <f>F138+F141</f>
        <v>0</v>
      </c>
      <c r="G137" s="171">
        <f>F137-D137</f>
        <v>-29000</v>
      </c>
      <c r="H137" s="171">
        <f>H138+H141</f>
        <v>0</v>
      </c>
      <c r="I137" s="171">
        <f>I138+I141</f>
        <v>0</v>
      </c>
      <c r="J137" s="119"/>
      <c r="K137" s="35"/>
      <c r="L137" s="99"/>
      <c r="M137" s="34"/>
    </row>
    <row r="138" spans="1:13" ht="18" customHeight="1">
      <c r="A138" s="69"/>
      <c r="B138" s="525" t="s">
        <v>128</v>
      </c>
      <c r="C138" s="525"/>
      <c r="D138" s="152">
        <f>D139</f>
        <v>29000</v>
      </c>
      <c r="E138" s="153">
        <f>E139</f>
        <v>0</v>
      </c>
      <c r="F138" s="152">
        <f>F139</f>
        <v>0</v>
      </c>
      <c r="G138" s="196">
        <f>F138-D138</f>
        <v>-29000</v>
      </c>
      <c r="H138" s="152">
        <v>0</v>
      </c>
      <c r="I138" s="154">
        <f>I139</f>
        <v>0</v>
      </c>
      <c r="J138" s="106"/>
      <c r="K138" s="56"/>
      <c r="L138" s="54"/>
      <c r="M138" s="55"/>
    </row>
    <row r="139" spans="1:13" ht="18" customHeight="1">
      <c r="A139" s="69"/>
      <c r="B139" s="10"/>
      <c r="C139" s="142" t="s">
        <v>3</v>
      </c>
      <c r="D139" s="28">
        <v>29000</v>
      </c>
      <c r="E139" s="9">
        <f>M139</f>
        <v>0</v>
      </c>
      <c r="F139" s="28">
        <v>0</v>
      </c>
      <c r="G139" s="164">
        <f>F139-D139</f>
        <v>-29000</v>
      </c>
      <c r="H139" s="28">
        <v>0</v>
      </c>
      <c r="I139" s="57">
        <v>0</v>
      </c>
      <c r="J139" s="107"/>
      <c r="K139" s="36"/>
      <c r="L139" s="29"/>
      <c r="M139" s="11">
        <f>M140</f>
        <v>0</v>
      </c>
    </row>
    <row r="140" spans="1:13" ht="18" customHeight="1">
      <c r="A140" s="69"/>
      <c r="B140" s="64"/>
      <c r="C140" s="64"/>
      <c r="D140" s="13"/>
      <c r="E140" s="14"/>
      <c r="F140" s="13"/>
      <c r="G140" s="197"/>
      <c r="H140" s="147"/>
      <c r="I140" s="147"/>
      <c r="J140" s="134" t="s">
        <v>121</v>
      </c>
      <c r="K140" s="139"/>
      <c r="L140" s="140" t="s">
        <v>21</v>
      </c>
      <c r="M140" s="141">
        <v>0</v>
      </c>
    </row>
    <row r="141" spans="1:13" ht="18" customHeight="1">
      <c r="A141" s="69"/>
      <c r="B141" s="524" t="s">
        <v>122</v>
      </c>
      <c r="C141" s="524"/>
      <c r="D141" s="152">
        <f>D142</f>
        <v>0</v>
      </c>
      <c r="E141" s="152">
        <f>E142</f>
        <v>0</v>
      </c>
      <c r="F141" s="153">
        <f>F142</f>
        <v>0</v>
      </c>
      <c r="G141" s="194">
        <f>G142</f>
        <v>0</v>
      </c>
      <c r="H141" s="154">
        <f>H142</f>
        <v>0</v>
      </c>
      <c r="I141" s="154"/>
      <c r="J141" s="106"/>
      <c r="K141" s="56"/>
      <c r="L141" s="54"/>
      <c r="M141" s="55"/>
    </row>
    <row r="142" spans="1:13" ht="18" customHeight="1">
      <c r="A142" s="69"/>
      <c r="B142" s="10"/>
      <c r="C142" s="142" t="s">
        <v>3</v>
      </c>
      <c r="D142" s="28">
        <v>0</v>
      </c>
      <c r="E142" s="28">
        <f>M143</f>
        <v>0</v>
      </c>
      <c r="F142" s="9">
        <v>0</v>
      </c>
      <c r="G142" s="165">
        <f>F142-D142</f>
        <v>0</v>
      </c>
      <c r="H142" s="57">
        <f>M143</f>
        <v>0</v>
      </c>
      <c r="I142" s="57"/>
      <c r="J142" s="107"/>
      <c r="K142" s="36"/>
      <c r="L142" s="29"/>
      <c r="M142" s="11">
        <f>M143</f>
        <v>0</v>
      </c>
    </row>
    <row r="143" spans="1:13" ht="18" customHeight="1">
      <c r="A143" s="64"/>
      <c r="B143" s="64"/>
      <c r="C143" s="64"/>
      <c r="D143" s="13"/>
      <c r="E143" s="13"/>
      <c r="F143" s="14"/>
      <c r="G143" s="178"/>
      <c r="H143" s="147"/>
      <c r="I143" s="147"/>
      <c r="J143" s="134" t="s">
        <v>121</v>
      </c>
      <c r="K143" s="139"/>
      <c r="L143" s="140" t="s">
        <v>21</v>
      </c>
      <c r="M143" s="141">
        <v>0</v>
      </c>
    </row>
  </sheetData>
  <mergeCells count="24">
    <mergeCell ref="J5:M5"/>
    <mergeCell ref="A5:C5"/>
    <mergeCell ref="A6:C6"/>
    <mergeCell ref="B7:C7"/>
    <mergeCell ref="B42:C42"/>
    <mergeCell ref="B23:C23"/>
    <mergeCell ref="B37:C37"/>
    <mergeCell ref="B41:C41"/>
    <mergeCell ref="H3:I3"/>
    <mergeCell ref="J3:M4"/>
    <mergeCell ref="A3:C3"/>
    <mergeCell ref="D3:D4"/>
    <mergeCell ref="E3:E4"/>
    <mergeCell ref="F3:F4"/>
    <mergeCell ref="B121:C121"/>
    <mergeCell ref="B138:C138"/>
    <mergeCell ref="B141:C141"/>
    <mergeCell ref="B101:C101"/>
    <mergeCell ref="B65:C65"/>
    <mergeCell ref="A91:C91"/>
    <mergeCell ref="B92:C92"/>
    <mergeCell ref="B96:C96"/>
    <mergeCell ref="A100:C100"/>
    <mergeCell ref="A137:C137"/>
  </mergeCells>
  <phoneticPr fontId="3" type="noConversion"/>
  <pageMargins left="0.39370078740157483" right="0.39370078740157483" top="0.51181102362204722" bottom="0.39370078740157483" header="0.51181102362204722" footer="0.19685039370078741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0"/>
  <sheetViews>
    <sheetView topLeftCell="A17" workbookViewId="0">
      <selection sqref="A1:J20"/>
    </sheetView>
  </sheetViews>
  <sheetFormatPr defaultRowHeight="13.5"/>
  <cols>
    <col min="1" max="1" width="6.21875" style="426" customWidth="1"/>
    <col min="2" max="2" width="6.33203125" style="426" customWidth="1"/>
    <col min="3" max="3" width="3.5546875" style="426" customWidth="1"/>
    <col min="4" max="4" width="5.21875" style="426" customWidth="1"/>
    <col min="5" max="5" width="5.77734375" style="426" customWidth="1"/>
    <col min="6" max="6" width="7.77734375" style="426" customWidth="1"/>
    <col min="7" max="8" width="8.21875" style="426" customWidth="1"/>
    <col min="9" max="10" width="31.109375" style="426" customWidth="1"/>
    <col min="11" max="16384" width="8.88671875" style="426"/>
  </cols>
  <sheetData>
    <row r="1" spans="1:10" s="427" customFormat="1" ht="30.75" customHeight="1">
      <c r="A1" s="563" t="s">
        <v>349</v>
      </c>
      <c r="B1" s="563"/>
      <c r="C1" s="563"/>
      <c r="D1" s="563"/>
      <c r="E1" s="563"/>
      <c r="F1" s="563"/>
      <c r="G1" s="563"/>
      <c r="H1" s="563"/>
      <c r="I1" s="563"/>
      <c r="J1" s="563"/>
    </row>
    <row r="2" spans="1:10" ht="9.75" customHeight="1">
      <c r="A2" s="428"/>
      <c r="B2" s="428"/>
      <c r="C2" s="428"/>
      <c r="D2" s="428"/>
      <c r="E2" s="428"/>
      <c r="F2" s="428"/>
      <c r="G2" s="429"/>
      <c r="H2" s="428"/>
      <c r="I2" s="428"/>
      <c r="J2" s="428"/>
    </row>
    <row r="3" spans="1:10" s="430" customFormat="1" ht="19.5" customHeight="1">
      <c r="A3" s="564" t="s">
        <v>296</v>
      </c>
      <c r="B3" s="564" t="s">
        <v>297</v>
      </c>
      <c r="C3" s="564"/>
      <c r="D3" s="564" t="s">
        <v>298</v>
      </c>
      <c r="E3" s="564"/>
      <c r="F3" s="564" t="s">
        <v>319</v>
      </c>
      <c r="G3" s="564"/>
      <c r="H3" s="564" t="s">
        <v>320</v>
      </c>
      <c r="I3" s="565" t="s">
        <v>299</v>
      </c>
      <c r="J3" s="567" t="s">
        <v>321</v>
      </c>
    </row>
    <row r="4" spans="1:10" s="430" customFormat="1" ht="30.75" customHeight="1">
      <c r="A4" s="564"/>
      <c r="B4" s="564"/>
      <c r="C4" s="564"/>
      <c r="D4" s="564"/>
      <c r="E4" s="564"/>
      <c r="F4" s="431" t="s">
        <v>300</v>
      </c>
      <c r="G4" s="432" t="s">
        <v>350</v>
      </c>
      <c r="H4" s="564"/>
      <c r="I4" s="566"/>
      <c r="J4" s="567"/>
    </row>
    <row r="5" spans="1:10" s="430" customFormat="1" ht="144">
      <c r="A5" s="558" t="s">
        <v>301</v>
      </c>
      <c r="B5" s="550" t="s">
        <v>302</v>
      </c>
      <c r="C5" s="550"/>
      <c r="D5" s="555" t="s">
        <v>303</v>
      </c>
      <c r="E5" s="555"/>
      <c r="F5" s="433" t="s">
        <v>322</v>
      </c>
      <c r="G5" s="435" t="s">
        <v>312</v>
      </c>
      <c r="H5" s="434" t="s">
        <v>323</v>
      </c>
      <c r="I5" s="436" t="s">
        <v>324</v>
      </c>
      <c r="J5" s="436" t="s">
        <v>325</v>
      </c>
    </row>
    <row r="6" spans="1:10" s="430" customFormat="1" ht="85.5" hidden="1" customHeight="1">
      <c r="A6" s="559"/>
      <c r="B6" s="550"/>
      <c r="C6" s="550"/>
      <c r="D6" s="556"/>
      <c r="E6" s="557"/>
      <c r="F6" s="433"/>
      <c r="G6" s="435"/>
      <c r="H6" s="434"/>
      <c r="I6" s="436"/>
      <c r="J6" s="436"/>
    </row>
    <row r="7" spans="1:10" s="430" customFormat="1" ht="85.5" hidden="1" customHeight="1">
      <c r="A7" s="559"/>
      <c r="B7" s="550"/>
      <c r="C7" s="550"/>
      <c r="D7" s="550"/>
      <c r="E7" s="550"/>
      <c r="F7" s="437"/>
      <c r="G7" s="435"/>
      <c r="H7" s="434"/>
      <c r="I7" s="436"/>
      <c r="J7" s="436"/>
    </row>
    <row r="8" spans="1:10" s="430" customFormat="1" ht="104.25" customHeight="1">
      <c r="A8" s="559"/>
      <c r="B8" s="561" t="s">
        <v>304</v>
      </c>
      <c r="C8" s="562"/>
      <c r="D8" s="561" t="s">
        <v>304</v>
      </c>
      <c r="E8" s="562"/>
      <c r="F8" s="558" t="s">
        <v>322</v>
      </c>
      <c r="G8" s="575" t="s">
        <v>312</v>
      </c>
      <c r="H8" s="558" t="s">
        <v>326</v>
      </c>
      <c r="I8" s="571" t="s">
        <v>305</v>
      </c>
      <c r="J8" s="571" t="s">
        <v>327</v>
      </c>
    </row>
    <row r="9" spans="1:10" s="430" customFormat="1" ht="45" customHeight="1">
      <c r="A9" s="560"/>
      <c r="B9" s="551"/>
      <c r="C9" s="552"/>
      <c r="D9" s="551"/>
      <c r="E9" s="552"/>
      <c r="F9" s="560"/>
      <c r="G9" s="576"/>
      <c r="H9" s="560"/>
      <c r="I9" s="572"/>
      <c r="J9" s="572"/>
    </row>
    <row r="10" spans="1:10" s="430" customFormat="1" ht="76.5" customHeight="1">
      <c r="A10" s="568" t="s">
        <v>306</v>
      </c>
      <c r="B10" s="561" t="s">
        <v>307</v>
      </c>
      <c r="C10" s="562"/>
      <c r="D10" s="553" t="s">
        <v>351</v>
      </c>
      <c r="E10" s="554"/>
      <c r="F10" s="437" t="s">
        <v>328</v>
      </c>
      <c r="G10" s="435">
        <v>100000</v>
      </c>
      <c r="H10" s="437" t="s">
        <v>329</v>
      </c>
      <c r="I10" s="438" t="s">
        <v>352</v>
      </c>
      <c r="J10" s="445" t="s">
        <v>353</v>
      </c>
    </row>
    <row r="11" spans="1:10" s="430" customFormat="1" ht="120" customHeight="1">
      <c r="A11" s="569"/>
      <c r="B11" s="561" t="s">
        <v>34</v>
      </c>
      <c r="C11" s="562"/>
      <c r="D11" s="550" t="s">
        <v>354</v>
      </c>
      <c r="E11" s="550"/>
      <c r="F11" s="437" t="s">
        <v>328</v>
      </c>
      <c r="G11" s="435">
        <v>200000</v>
      </c>
      <c r="H11" s="437" t="s">
        <v>329</v>
      </c>
      <c r="I11" s="439" t="s">
        <v>330</v>
      </c>
      <c r="J11" s="436" t="s">
        <v>331</v>
      </c>
    </row>
    <row r="12" spans="1:10" s="430" customFormat="1" ht="120" customHeight="1">
      <c r="A12" s="569"/>
      <c r="B12" s="553" t="s">
        <v>106</v>
      </c>
      <c r="C12" s="554"/>
      <c r="D12" s="553" t="s">
        <v>355</v>
      </c>
      <c r="E12" s="554"/>
      <c r="F12" s="437" t="s">
        <v>345</v>
      </c>
      <c r="G12" s="435" t="s">
        <v>312</v>
      </c>
      <c r="H12" s="437" t="s">
        <v>347</v>
      </c>
      <c r="I12" s="436" t="s">
        <v>348</v>
      </c>
      <c r="J12" s="436" t="s">
        <v>356</v>
      </c>
    </row>
    <row r="13" spans="1:10" s="430" customFormat="1" ht="51.75" customHeight="1">
      <c r="A13" s="569"/>
      <c r="B13" s="550" t="s">
        <v>332</v>
      </c>
      <c r="C13" s="550"/>
      <c r="D13" s="550" t="s">
        <v>308</v>
      </c>
      <c r="E13" s="550"/>
      <c r="F13" s="437" t="s">
        <v>341</v>
      </c>
      <c r="G13" s="435">
        <v>200000</v>
      </c>
      <c r="H13" s="437" t="s">
        <v>357</v>
      </c>
      <c r="I13" s="436" t="s">
        <v>309</v>
      </c>
      <c r="J13" s="436" t="s">
        <v>333</v>
      </c>
    </row>
    <row r="14" spans="1:10" s="430" customFormat="1" ht="126" customHeight="1">
      <c r="A14" s="569"/>
      <c r="B14" s="550"/>
      <c r="C14" s="550"/>
      <c r="D14" s="553" t="s">
        <v>334</v>
      </c>
      <c r="E14" s="554"/>
      <c r="F14" s="442" t="s">
        <v>328</v>
      </c>
      <c r="G14" s="435">
        <v>100000</v>
      </c>
      <c r="H14" s="442" t="s">
        <v>358</v>
      </c>
      <c r="I14" s="440" t="s">
        <v>369</v>
      </c>
      <c r="J14" s="443" t="s">
        <v>335</v>
      </c>
    </row>
    <row r="15" spans="1:10" s="430" customFormat="1" ht="86.25" customHeight="1">
      <c r="A15" s="569"/>
      <c r="B15" s="550"/>
      <c r="C15" s="550"/>
      <c r="D15" s="553" t="s">
        <v>310</v>
      </c>
      <c r="E15" s="554"/>
      <c r="F15" s="442" t="s">
        <v>323</v>
      </c>
      <c r="G15" s="435">
        <v>0</v>
      </c>
      <c r="H15" s="442" t="s">
        <v>326</v>
      </c>
      <c r="I15" s="436" t="s">
        <v>336</v>
      </c>
      <c r="J15" s="436" t="s">
        <v>359</v>
      </c>
    </row>
    <row r="16" spans="1:10" s="430" customFormat="1" ht="72.75" customHeight="1">
      <c r="A16" s="569"/>
      <c r="B16" s="561" t="s">
        <v>337</v>
      </c>
      <c r="C16" s="562"/>
      <c r="D16" s="553" t="s">
        <v>311</v>
      </c>
      <c r="E16" s="554"/>
      <c r="F16" s="437">
        <v>10</v>
      </c>
      <c r="G16" s="435">
        <v>100000</v>
      </c>
      <c r="H16" s="437" t="s">
        <v>338</v>
      </c>
      <c r="I16" s="436" t="s">
        <v>339</v>
      </c>
      <c r="J16" s="436" t="s">
        <v>340</v>
      </c>
    </row>
    <row r="17" spans="1:10" s="430" customFormat="1" ht="58.5" customHeight="1">
      <c r="A17" s="569"/>
      <c r="B17" s="561" t="s">
        <v>360</v>
      </c>
      <c r="C17" s="562"/>
      <c r="D17" s="550" t="s">
        <v>361</v>
      </c>
      <c r="E17" s="550"/>
      <c r="F17" s="441" t="s">
        <v>366</v>
      </c>
      <c r="G17" s="444">
        <v>0</v>
      </c>
      <c r="H17" s="437" t="s">
        <v>326</v>
      </c>
      <c r="I17" s="436" t="s">
        <v>313</v>
      </c>
      <c r="J17" s="436" t="s">
        <v>314</v>
      </c>
    </row>
    <row r="18" spans="1:10" s="430" customFormat="1" ht="88.5" customHeight="1">
      <c r="A18" s="569"/>
      <c r="B18" s="573"/>
      <c r="C18" s="574"/>
      <c r="D18" s="550" t="s">
        <v>362</v>
      </c>
      <c r="E18" s="550"/>
      <c r="F18" s="437" t="s">
        <v>364</v>
      </c>
      <c r="G18" s="435">
        <v>200000</v>
      </c>
      <c r="H18" s="437" t="s">
        <v>365</v>
      </c>
      <c r="I18" s="436" t="s">
        <v>342</v>
      </c>
      <c r="J18" s="436" t="s">
        <v>343</v>
      </c>
    </row>
    <row r="19" spans="1:10" s="430" customFormat="1" ht="57.75" customHeight="1">
      <c r="A19" s="569"/>
      <c r="B19" s="551"/>
      <c r="C19" s="552"/>
      <c r="D19" s="550" t="s">
        <v>344</v>
      </c>
      <c r="E19" s="550"/>
      <c r="F19" s="437" t="s">
        <v>363</v>
      </c>
      <c r="G19" s="435">
        <v>100000</v>
      </c>
      <c r="H19" s="437" t="s">
        <v>326</v>
      </c>
      <c r="I19" s="436" t="s">
        <v>315</v>
      </c>
      <c r="J19" s="436" t="s">
        <v>316</v>
      </c>
    </row>
    <row r="20" spans="1:10" s="430" customFormat="1" ht="79.5" customHeight="1">
      <c r="A20" s="570"/>
      <c r="B20" s="551" t="s">
        <v>317</v>
      </c>
      <c r="C20" s="552"/>
      <c r="D20" s="553" t="s">
        <v>367</v>
      </c>
      <c r="E20" s="554"/>
      <c r="F20" s="437" t="s">
        <v>341</v>
      </c>
      <c r="G20" s="435">
        <v>0</v>
      </c>
      <c r="H20" s="437" t="s">
        <v>346</v>
      </c>
      <c r="I20" s="436" t="s">
        <v>318</v>
      </c>
      <c r="J20" s="436" t="s">
        <v>368</v>
      </c>
    </row>
  </sheetData>
  <mergeCells count="39">
    <mergeCell ref="A10:A20"/>
    <mergeCell ref="D12:E12"/>
    <mergeCell ref="J8:J9"/>
    <mergeCell ref="B10:C10"/>
    <mergeCell ref="B11:C11"/>
    <mergeCell ref="B13:C15"/>
    <mergeCell ref="B16:C16"/>
    <mergeCell ref="B17:C19"/>
    <mergeCell ref="D18:E18"/>
    <mergeCell ref="F8:F9"/>
    <mergeCell ref="G8:G9"/>
    <mergeCell ref="H8:H9"/>
    <mergeCell ref="I8:I9"/>
    <mergeCell ref="D10:E10"/>
    <mergeCell ref="D11:E11"/>
    <mergeCell ref="B12:C12"/>
    <mergeCell ref="A1:J1"/>
    <mergeCell ref="A3:A4"/>
    <mergeCell ref="B3:C4"/>
    <mergeCell ref="D3:E4"/>
    <mergeCell ref="F3:G3"/>
    <mergeCell ref="H3:H4"/>
    <mergeCell ref="I3:I4"/>
    <mergeCell ref="J3:J4"/>
    <mergeCell ref="D5:E5"/>
    <mergeCell ref="D6:E6"/>
    <mergeCell ref="A5:A9"/>
    <mergeCell ref="B5:C7"/>
    <mergeCell ref="D7:E7"/>
    <mergeCell ref="B8:C9"/>
    <mergeCell ref="D8:E9"/>
    <mergeCell ref="D13:E13"/>
    <mergeCell ref="D19:E19"/>
    <mergeCell ref="B20:C20"/>
    <mergeCell ref="D20:E20"/>
    <mergeCell ref="D14:E14"/>
    <mergeCell ref="D15:E15"/>
    <mergeCell ref="D16:E16"/>
    <mergeCell ref="D17:E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"/>
  <sheetViews>
    <sheetView topLeftCell="A8" workbookViewId="0">
      <selection sqref="A1:J13"/>
    </sheetView>
  </sheetViews>
  <sheetFormatPr defaultRowHeight="13.5"/>
  <cols>
    <col min="1" max="1" width="6.21875" style="426" customWidth="1"/>
    <col min="2" max="2" width="6.33203125" style="426" customWidth="1"/>
    <col min="3" max="3" width="3.5546875" style="426" customWidth="1"/>
    <col min="4" max="4" width="5.21875" style="426" customWidth="1"/>
    <col min="5" max="5" width="5.77734375" style="426" customWidth="1"/>
    <col min="6" max="6" width="7.77734375" style="426" customWidth="1"/>
    <col min="7" max="8" width="8.21875" style="426" customWidth="1"/>
    <col min="9" max="10" width="31.109375" style="426" customWidth="1"/>
    <col min="11" max="16384" width="8.88671875" style="426"/>
  </cols>
  <sheetData>
    <row r="1" spans="1:10" s="427" customFormat="1" ht="30.75" customHeight="1">
      <c r="A1" s="563" t="s">
        <v>370</v>
      </c>
      <c r="B1" s="563"/>
      <c r="C1" s="563"/>
      <c r="D1" s="563"/>
      <c r="E1" s="563"/>
      <c r="F1" s="563"/>
      <c r="G1" s="563"/>
      <c r="H1" s="563"/>
      <c r="I1" s="563"/>
      <c r="J1" s="563"/>
    </row>
    <row r="2" spans="1:10" ht="16.5" customHeight="1">
      <c r="A2" s="428"/>
      <c r="B2" s="428"/>
      <c r="C2" s="428"/>
      <c r="D2" s="428"/>
      <c r="E2" s="428"/>
      <c r="F2" s="428"/>
      <c r="G2" s="429"/>
      <c r="H2" s="428"/>
      <c r="I2" s="428"/>
      <c r="J2" s="428"/>
    </row>
    <row r="3" spans="1:10" s="430" customFormat="1" ht="28.5" customHeight="1">
      <c r="A3" s="564" t="s">
        <v>296</v>
      </c>
      <c r="B3" s="564" t="s">
        <v>297</v>
      </c>
      <c r="C3" s="564"/>
      <c r="D3" s="564" t="s">
        <v>298</v>
      </c>
      <c r="E3" s="564"/>
      <c r="F3" s="564" t="s">
        <v>319</v>
      </c>
      <c r="G3" s="564"/>
      <c r="H3" s="564" t="s">
        <v>320</v>
      </c>
      <c r="I3" s="565" t="s">
        <v>299</v>
      </c>
      <c r="J3" s="567" t="s">
        <v>321</v>
      </c>
    </row>
    <row r="4" spans="1:10" s="430" customFormat="1" ht="28.5" customHeight="1">
      <c r="A4" s="564"/>
      <c r="B4" s="564"/>
      <c r="C4" s="564"/>
      <c r="D4" s="564"/>
      <c r="E4" s="564"/>
      <c r="F4" s="431" t="s">
        <v>300</v>
      </c>
      <c r="G4" s="432" t="s">
        <v>350</v>
      </c>
      <c r="H4" s="564"/>
      <c r="I4" s="566"/>
      <c r="J4" s="567"/>
    </row>
    <row r="5" spans="1:10" s="430" customFormat="1" ht="72" customHeight="1">
      <c r="A5" s="568" t="s">
        <v>306</v>
      </c>
      <c r="B5" s="561" t="s">
        <v>307</v>
      </c>
      <c r="C5" s="562"/>
      <c r="D5" s="553" t="s">
        <v>351</v>
      </c>
      <c r="E5" s="554"/>
      <c r="F5" s="437" t="s">
        <v>341</v>
      </c>
      <c r="G5" s="435">
        <v>100000</v>
      </c>
      <c r="H5" s="437" t="s">
        <v>371</v>
      </c>
      <c r="I5" s="438" t="s">
        <v>352</v>
      </c>
      <c r="J5" s="445" t="s">
        <v>353</v>
      </c>
    </row>
    <row r="6" spans="1:10" s="430" customFormat="1" ht="96">
      <c r="A6" s="569"/>
      <c r="B6" s="561" t="s">
        <v>34</v>
      </c>
      <c r="C6" s="562"/>
      <c r="D6" s="550" t="s">
        <v>354</v>
      </c>
      <c r="E6" s="550"/>
      <c r="F6" s="437" t="s">
        <v>328</v>
      </c>
      <c r="G6" s="435">
        <v>200000</v>
      </c>
      <c r="H6" s="437" t="s">
        <v>329</v>
      </c>
      <c r="I6" s="439" t="s">
        <v>330</v>
      </c>
      <c r="J6" s="436" t="s">
        <v>331</v>
      </c>
    </row>
    <row r="7" spans="1:10" s="430" customFormat="1" ht="78" customHeight="1">
      <c r="A7" s="569"/>
      <c r="B7" s="550" t="s">
        <v>332</v>
      </c>
      <c r="C7" s="550"/>
      <c r="D7" s="550" t="s">
        <v>308</v>
      </c>
      <c r="E7" s="550"/>
      <c r="F7" s="437" t="s">
        <v>341</v>
      </c>
      <c r="G7" s="435">
        <v>0</v>
      </c>
      <c r="H7" s="437" t="s">
        <v>357</v>
      </c>
      <c r="I7" s="436" t="s">
        <v>309</v>
      </c>
      <c r="J7" s="436" t="s">
        <v>333</v>
      </c>
    </row>
    <row r="8" spans="1:10" s="430" customFormat="1" ht="96">
      <c r="A8" s="569"/>
      <c r="B8" s="550"/>
      <c r="C8" s="550"/>
      <c r="D8" s="553" t="s">
        <v>334</v>
      </c>
      <c r="E8" s="554"/>
      <c r="F8" s="437" t="s">
        <v>328</v>
      </c>
      <c r="G8" s="435">
        <v>100000</v>
      </c>
      <c r="H8" s="437" t="s">
        <v>358</v>
      </c>
      <c r="I8" s="440" t="s">
        <v>369</v>
      </c>
      <c r="J8" s="443" t="s">
        <v>372</v>
      </c>
    </row>
    <row r="9" spans="1:10" s="430" customFormat="1" ht="60">
      <c r="A9" s="569"/>
      <c r="B9" s="550"/>
      <c r="C9" s="550"/>
      <c r="D9" s="553" t="s">
        <v>310</v>
      </c>
      <c r="E9" s="554"/>
      <c r="F9" s="442" t="s">
        <v>323</v>
      </c>
      <c r="G9" s="435">
        <v>150000</v>
      </c>
      <c r="H9" s="442" t="s">
        <v>326</v>
      </c>
      <c r="I9" s="436" t="s">
        <v>336</v>
      </c>
      <c r="J9" s="436" t="s">
        <v>359</v>
      </c>
    </row>
    <row r="10" spans="1:10" s="430" customFormat="1" ht="48">
      <c r="A10" s="569"/>
      <c r="B10" s="561" t="s">
        <v>360</v>
      </c>
      <c r="C10" s="562"/>
      <c r="D10" s="550" t="s">
        <v>361</v>
      </c>
      <c r="E10" s="550"/>
      <c r="F10" s="441" t="s">
        <v>366</v>
      </c>
      <c r="G10" s="444">
        <v>0</v>
      </c>
      <c r="H10" s="437" t="s">
        <v>326</v>
      </c>
      <c r="I10" s="436" t="s">
        <v>313</v>
      </c>
      <c r="J10" s="436" t="s">
        <v>314</v>
      </c>
    </row>
    <row r="11" spans="1:10" s="430" customFormat="1" ht="57" customHeight="1">
      <c r="A11" s="569"/>
      <c r="B11" s="573"/>
      <c r="C11" s="574"/>
      <c r="D11" s="550" t="s">
        <v>362</v>
      </c>
      <c r="E11" s="550"/>
      <c r="F11" s="437" t="s">
        <v>364</v>
      </c>
      <c r="G11" s="435">
        <v>0</v>
      </c>
      <c r="H11" s="437" t="s">
        <v>365</v>
      </c>
      <c r="I11" s="436" t="s">
        <v>342</v>
      </c>
      <c r="J11" s="436" t="s">
        <v>343</v>
      </c>
    </row>
    <row r="12" spans="1:10" s="430" customFormat="1" ht="57" customHeight="1">
      <c r="A12" s="569"/>
      <c r="B12" s="551"/>
      <c r="C12" s="552"/>
      <c r="D12" s="550" t="s">
        <v>344</v>
      </c>
      <c r="E12" s="550"/>
      <c r="F12" s="437" t="s">
        <v>363</v>
      </c>
      <c r="G12" s="435">
        <v>100000</v>
      </c>
      <c r="H12" s="437" t="s">
        <v>326</v>
      </c>
      <c r="I12" s="436" t="s">
        <v>315</v>
      </c>
      <c r="J12" s="436" t="s">
        <v>316</v>
      </c>
    </row>
    <row r="13" spans="1:10" s="430" customFormat="1" ht="72">
      <c r="A13" s="570"/>
      <c r="B13" s="551" t="s">
        <v>317</v>
      </c>
      <c r="C13" s="552"/>
      <c r="D13" s="553" t="s">
        <v>367</v>
      </c>
      <c r="E13" s="554"/>
      <c r="F13" s="437" t="s">
        <v>341</v>
      </c>
      <c r="G13" s="435">
        <v>0</v>
      </c>
      <c r="H13" s="437" t="s">
        <v>346</v>
      </c>
      <c r="I13" s="436" t="s">
        <v>318</v>
      </c>
      <c r="J13" s="436" t="s">
        <v>368</v>
      </c>
    </row>
  </sheetData>
  <mergeCells count="23">
    <mergeCell ref="A1:J1"/>
    <mergeCell ref="F3:G3"/>
    <mergeCell ref="H3:H4"/>
    <mergeCell ref="D6:E6"/>
    <mergeCell ref="B6:C6"/>
    <mergeCell ref="D5:E5"/>
    <mergeCell ref="A3:A4"/>
    <mergeCell ref="B3:C4"/>
    <mergeCell ref="D3:E4"/>
    <mergeCell ref="I3:I4"/>
    <mergeCell ref="J3:J4"/>
    <mergeCell ref="A5:A13"/>
    <mergeCell ref="B5:C5"/>
    <mergeCell ref="B7:C9"/>
    <mergeCell ref="D9:E9"/>
    <mergeCell ref="D7:E7"/>
    <mergeCell ref="B13:C13"/>
    <mergeCell ref="D13:E13"/>
    <mergeCell ref="D8:E8"/>
    <mergeCell ref="B10:C12"/>
    <mergeCell ref="D10:E10"/>
    <mergeCell ref="D11:E11"/>
    <mergeCell ref="D12:E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표지</vt:lpstr>
      <vt:lpstr>예산안 총칙</vt:lpstr>
      <vt:lpstr>세입세출총괄</vt:lpstr>
      <vt:lpstr>세입예산서</vt:lpstr>
      <vt:lpstr>세출예산서 </vt:lpstr>
      <vt:lpstr>마켓계획서</vt:lpstr>
      <vt:lpstr>이동마켓계획서</vt:lpstr>
      <vt:lpstr>'세출예산서 '!Print_Area</vt:lpstr>
      <vt:lpstr>'예산안 총칙'!Print_Area</vt:lpstr>
      <vt:lpstr>세입예산서!Print_Titles</vt:lpstr>
      <vt:lpstr>'세출예산서 '!Print_Titles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2015-12-22T01:35:59Z</cp:lastPrinted>
  <dcterms:created xsi:type="dcterms:W3CDTF">2006-05-17T01:39:20Z</dcterms:created>
  <dcterms:modified xsi:type="dcterms:W3CDTF">2016-02-03T07:36:15Z</dcterms:modified>
</cp:coreProperties>
</file>